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'Sheet1'!$A$1:$T$123</definedName>
  </definedNames>
  <calcPr fullCalcOnLoad="1"/>
</workbook>
</file>

<file path=xl/sharedStrings.xml><?xml version="1.0" encoding="utf-8"?>
<sst xmlns="http://schemas.openxmlformats.org/spreadsheetml/2006/main" count="140" uniqueCount="109">
  <si>
    <t>EDINICA NA LOKALNA SAMOUPRAVA- ____________</t>
  </si>
  <si>
    <t>BUXET NA OP[TINA ___________________________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</si>
  <si>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</si>
  <si>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</si>
  <si>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</si>
  <si>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</si>
  <si>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</si>
  <si>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</si>
  <si>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Pridonesi od plati za socijalni fondovi</t>
  </si>
  <si>
    <t>Danoci na imot</t>
  </si>
  <si>
    <t>Doma{ni danoci na stoki i uslugi</t>
  </si>
  <si>
    <t>Danok od me|unarodna trgovija i transakcii (carini i dava~ki)</t>
  </si>
  <si>
    <t>Drugi danoci</t>
  </si>
  <si>
    <t>Danoci na specifi~ni uslugi</t>
  </si>
  <si>
    <t>Taksi za koristewe ili dozvoli za vr{ewe na dejnost</t>
  </si>
  <si>
    <t>Danok na finansiski transakcii</t>
  </si>
  <si>
    <t>Nedano~i prihodi</t>
  </si>
  <si>
    <t>Pretpriema~ki prihod i prihod od imot</t>
  </si>
  <si>
    <t>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</si>
  <si>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</si>
  <si>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</si>
  <si>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</si>
  <si>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</si>
  <si>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</si>
  <si>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</si>
  <si>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Kapitalni transferi od nevladini izvori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</si>
  <si>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</si>
  <si>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</si>
  <si>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</si>
  <si>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</si>
  <si>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</si>
  <si>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Kratkoro~ni pozajmici vo zemjata</t>
  </si>
  <si>
    <t>Blagajni~ki zapisi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</si>
  <si>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</si>
  <si>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</si>
  <si>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</si>
  <si>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</si>
  <si>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</si>
  <si>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</si>
  <si>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</si>
  <si>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</si>
  <si>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>BUXET NA OP[TINA _____________________</t>
  </si>
  <si>
    <t xml:space="preserve">VKUPNI RASHODI </t>
  </si>
  <si>
    <t>Plati naemnini i nadomestoci</t>
  </si>
  <si>
    <t>Osnovni plati i nadomestoci</t>
  </si>
  <si>
    <t>Pridonesi za socijalno osiguruvawe od rabotodava~ite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</si>
  <si>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</si>
  <si>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</si>
  <si>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</si>
  <si>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</si>
  <si>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</si>
  <si>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</si>
  <si>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</si>
  <si>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Popravki i tekovno odr`uvawe</t>
  </si>
  <si>
    <t>Dogovorni uslugi</t>
  </si>
  <si>
    <t>Drugi tekovni rashodi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</si>
  <si>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</si>
  <si>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</si>
  <si>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</si>
  <si>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</si>
  <si>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</si>
  <si>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</si>
  <si>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Namenski dotacii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</si>
  <si>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</si>
  <si>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</si>
  <si>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</si>
  <si>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</si>
  <si>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</si>
  <si>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</si>
  <si>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</si>
  <si>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</si>
  <si>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</si>
  <si>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</si>
  <si>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</si>
  <si>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</si>
  <si>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</si>
  <si>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</si>
  <si>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</si>
  <si>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</si>
  <si>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Grade`ni objekti</t>
  </si>
  <si>
    <t>Drugi  grade`ni objekti</t>
  </si>
  <si>
    <t>Kupuvawe mebel, oprema, vozila i ma{ini</t>
  </si>
  <si>
    <t>Strate{ki stoki i drugi rezervi</t>
  </si>
  <si>
    <t>Drugi  nefinansiski sredstva</t>
  </si>
  <si>
    <t>Finansiski sredstva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</si>
  <si>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</si>
  <si>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</si>
  <si>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</si>
  <si>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</si>
  <si>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</si>
  <si>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</si>
  <si>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</si>
  <si>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vo denari</t>
  </si>
  <si>
    <t>Dojran</t>
  </si>
  <si>
    <t>nadomestoci</t>
  </si>
  <si>
    <t>Razni transveri</t>
  </si>
  <si>
    <t>Isplata po izvr{ni ispravi</t>
  </si>
  <si>
    <t>Materijali i siten inventar</t>
  </si>
  <si>
    <t>Kupuvawe na oprema i ma{ini</t>
  </si>
  <si>
    <t>Globi,sudski i administrativni taksi</t>
  </si>
  <si>
    <t>Privremeni vrabotuvawa</t>
  </si>
  <si>
    <t>Тековни донации</t>
  </si>
  <si>
    <t>Osnoven buxet 2022</t>
  </si>
  <si>
    <t>Dotacii 2022</t>
  </si>
  <si>
    <t>Samofinansira~ki aktivnosti  2022</t>
  </si>
  <si>
    <t>Donacii 2022</t>
  </si>
  <si>
    <t>Krediti 2022</t>
  </si>
  <si>
    <t>Vkupno 2022</t>
  </si>
  <si>
    <t>Samofinansira~ki aktivnosti 2022</t>
  </si>
</sst>
</file>

<file path=xl/styles.xml><?xml version="1.0" encoding="utf-8"?>
<styleSheet xmlns="http://schemas.openxmlformats.org/spreadsheetml/2006/main">
  <numFmts count="25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&quot;   &quot;"/>
  </numFmts>
  <fonts count="43">
    <font>
      <sz val="10"/>
      <name val="MAC C Times"/>
      <family val="0"/>
    </font>
    <font>
      <sz val="10"/>
      <name val="Arial"/>
      <family val="0"/>
    </font>
    <font>
      <b/>
      <sz val="11"/>
      <name val="MAC C Times"/>
      <family val="1"/>
    </font>
    <font>
      <b/>
      <sz val="12"/>
      <name val="MAC C Times"/>
      <family val="1"/>
    </font>
    <font>
      <b/>
      <i/>
      <u val="single"/>
      <sz val="12"/>
      <name val="MAC C Times"/>
      <family val="1"/>
    </font>
    <font>
      <b/>
      <sz val="10"/>
      <name val="Arial"/>
      <family val="2"/>
    </font>
    <font>
      <b/>
      <sz val="10"/>
      <name val="MAC C Times"/>
      <family val="1"/>
    </font>
    <font>
      <sz val="8"/>
      <name val="MAC C Times"/>
      <family val="1"/>
    </font>
    <font>
      <b/>
      <sz val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left" vertical="top" wrapText="1"/>
    </xf>
    <xf numFmtId="18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left" vertical="top" wrapText="1"/>
    </xf>
    <xf numFmtId="180" fontId="6" fillId="0" borderId="14" xfId="0" applyNumberFormat="1" applyFont="1" applyFill="1" applyBorder="1" applyAlignment="1">
      <alignment horizontal="right" vertical="top"/>
    </xf>
    <xf numFmtId="180" fontId="6" fillId="33" borderId="1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 wrapText="1"/>
    </xf>
    <xf numFmtId="180" fontId="0" fillId="0" borderId="14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0" borderId="0" xfId="0" applyFont="1" applyAlignment="1">
      <alignment horizontal="right"/>
    </xf>
    <xf numFmtId="180" fontId="0" fillId="0" borderId="16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180" fontId="6" fillId="0" borderId="14" xfId="0" applyNumberFormat="1" applyFont="1" applyFill="1" applyBorder="1" applyAlignment="1">
      <alignment horizontal="right" vertical="top"/>
    </xf>
    <xf numFmtId="179" fontId="1" fillId="0" borderId="14" xfId="42" applyFill="1" applyBorder="1" applyAlignment="1">
      <alignment horizontal="right" vertical="top"/>
    </xf>
    <xf numFmtId="180" fontId="6" fillId="33" borderId="14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7"/>
  <sheetViews>
    <sheetView tabSelected="1" view="pageLayout" zoomScale="80" zoomScaleNormal="91" zoomScalePageLayoutView="80" workbookViewId="0" topLeftCell="A88">
      <selection activeCell="P32" sqref="P32"/>
    </sheetView>
  </sheetViews>
  <sheetFormatPr defaultColWidth="9.25390625" defaultRowHeight="12.75"/>
  <cols>
    <col min="1" max="1" width="3.375" style="0" customWidth="1"/>
    <col min="2" max="2" width="3.00390625" style="0" customWidth="1"/>
    <col min="3" max="3" width="3.375" style="0" customWidth="1"/>
    <col min="4" max="4" width="4.75390625" style="0" customWidth="1"/>
    <col min="5" max="5" width="2.75390625" style="0" customWidth="1"/>
    <col min="6" max="6" width="2.875" style="0" customWidth="1"/>
    <col min="7" max="7" width="5.375" style="0" customWidth="1"/>
    <col min="8" max="8" width="47.125" style="0" customWidth="1"/>
    <col min="9" max="19" width="15.625" style="0" customWidth="1"/>
    <col min="20" max="20" width="16.625" style="0" customWidth="1"/>
  </cols>
  <sheetData>
    <row r="1" ht="21" customHeight="1"/>
    <row r="2" spans="1:17" ht="45.75" customHeight="1">
      <c r="A2" s="1"/>
      <c r="B2" s="2"/>
      <c r="C2" s="3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0" ht="15" customHeight="1">
      <c r="A3" s="1"/>
      <c r="B3" s="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ht="15.75">
      <c r="A4" s="1"/>
      <c r="B4" s="2"/>
      <c r="C4" s="3"/>
      <c r="R4" s="4"/>
      <c r="S4" s="5"/>
      <c r="T4" s="58" t="s">
        <v>92</v>
      </c>
      <c r="U4" s="58"/>
    </row>
    <row r="5" spans="1:20" ht="13.5" customHeight="1">
      <c r="A5" s="51" t="s">
        <v>0</v>
      </c>
      <c r="B5" s="6"/>
      <c r="C5" s="7"/>
      <c r="D5" s="8"/>
      <c r="E5" s="7"/>
      <c r="F5" s="7"/>
      <c r="G5" s="9"/>
      <c r="H5" s="10"/>
      <c r="I5" s="67" t="s">
        <v>102</v>
      </c>
      <c r="J5" s="67"/>
      <c r="K5" s="67" t="s">
        <v>103</v>
      </c>
      <c r="L5" s="67"/>
      <c r="M5" s="70" t="s">
        <v>104</v>
      </c>
      <c r="N5" s="70"/>
      <c r="O5" s="67" t="s">
        <v>105</v>
      </c>
      <c r="P5" s="67"/>
      <c r="Q5" s="67" t="s">
        <v>106</v>
      </c>
      <c r="R5" s="67"/>
      <c r="S5" s="67" t="s">
        <v>107</v>
      </c>
      <c r="T5" s="67"/>
    </row>
    <row r="6" spans="1:20" ht="15">
      <c r="A6" s="52" t="s">
        <v>1</v>
      </c>
      <c r="B6" s="11"/>
      <c r="C6" s="12"/>
      <c r="D6" s="13"/>
      <c r="E6" s="12"/>
      <c r="F6" s="12"/>
      <c r="G6" s="14"/>
      <c r="H6" s="15" t="s">
        <v>93</v>
      </c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7" t="s">
        <v>3</v>
      </c>
      <c r="O6" s="16" t="s">
        <v>2</v>
      </c>
      <c r="P6" s="17" t="s">
        <v>3</v>
      </c>
      <c r="Q6" s="16" t="s">
        <v>2</v>
      </c>
      <c r="R6" s="17" t="s">
        <v>3</v>
      </c>
      <c r="S6" s="16" t="s">
        <v>2</v>
      </c>
      <c r="T6" s="17" t="s">
        <v>3</v>
      </c>
    </row>
    <row r="7" spans="1:20" ht="12.75">
      <c r="A7" s="53"/>
      <c r="B7" s="18" t="s">
        <v>4</v>
      </c>
      <c r="C7" s="19"/>
      <c r="D7" s="20"/>
      <c r="E7" s="19"/>
      <c r="F7" s="19"/>
      <c r="G7" s="21"/>
      <c r="H7" s="22"/>
      <c r="I7" s="23"/>
      <c r="J7" s="24">
        <f>SUM(J8-J62)</f>
        <v>19666676</v>
      </c>
      <c r="K7" s="23"/>
      <c r="L7" s="24">
        <f>SUM(L8-L62)</f>
        <v>0</v>
      </c>
      <c r="M7" s="23"/>
      <c r="N7" s="24">
        <f>SUM(N8-N62)</f>
        <v>0</v>
      </c>
      <c r="O7" s="23"/>
      <c r="P7" s="24">
        <f>SUM(P8-P62)</f>
        <v>0</v>
      </c>
      <c r="Q7" s="23"/>
      <c r="R7" s="24">
        <f>SUM(R8-R62)</f>
        <v>0</v>
      </c>
      <c r="S7" s="23"/>
      <c r="T7" s="24">
        <f>SUM(J7+L7+N7+P7+R7)</f>
        <v>19666676</v>
      </c>
    </row>
    <row r="8" spans="1:20" ht="12.75">
      <c r="A8" s="54"/>
      <c r="B8" s="65">
        <v>7</v>
      </c>
      <c r="C8" s="65"/>
      <c r="D8" s="66" t="s">
        <v>5</v>
      </c>
      <c r="E8" s="66"/>
      <c r="F8" s="66"/>
      <c r="G8" s="66"/>
      <c r="H8" s="66"/>
      <c r="I8" s="64">
        <f>SUM(I9+I19+I25+I30)</f>
        <v>161235000</v>
      </c>
      <c r="J8" s="24">
        <f>J9+J19+J25+J30</f>
        <v>77802839</v>
      </c>
      <c r="K8" s="24">
        <f>SUM(K9:K19:K25:K30)</f>
        <v>35757000</v>
      </c>
      <c r="L8" s="24">
        <f>SUM(L9+L19+L25+L30+L35+L40+L44+L46)</f>
        <v>32399696</v>
      </c>
      <c r="M8" s="24">
        <f>SUM(M9+M19+M25+M30+M35+M40+M44+M46)</f>
        <v>2005000</v>
      </c>
      <c r="N8" s="24">
        <f>SUM(N9+N19+N25+N30+N35+N40+N44+N46)</f>
        <v>1028272</v>
      </c>
      <c r="O8" s="24">
        <f>SUM(O9+O19+O25+O30+O35+O40+O44+O46)</f>
        <v>135415000</v>
      </c>
      <c r="P8" s="24">
        <f>SUM(P9+P19+P25+P30+P35+P40+P44+P46)</f>
        <v>12260988</v>
      </c>
      <c r="Q8" s="24">
        <v>0</v>
      </c>
      <c r="R8" s="24"/>
      <c r="S8" s="24">
        <f>SUM(S9+S19+S25+S30+S35+S40+S44+S46)</f>
        <v>334412000</v>
      </c>
      <c r="T8" s="24">
        <f>SUM(T9+T19+T25+T30+T35)</f>
        <v>123491795</v>
      </c>
    </row>
    <row r="9" spans="1:20" ht="12.75">
      <c r="A9" s="55"/>
      <c r="B9" s="25"/>
      <c r="C9" s="26"/>
      <c r="D9" s="13">
        <v>71</v>
      </c>
      <c r="E9" s="27" t="s">
        <v>6</v>
      </c>
      <c r="F9" s="27"/>
      <c r="G9" s="28"/>
      <c r="H9" s="29"/>
      <c r="I9" s="23">
        <f>SUM(I10:I18)</f>
        <v>27235000</v>
      </c>
      <c r="J9" s="23">
        <f>SUM(J10:J17)</f>
        <v>35638239</v>
      </c>
      <c r="K9" s="23">
        <f aca="true" t="shared" si="0" ref="K9:R9">SUM(K10:K18)</f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0</v>
      </c>
      <c r="Q9" s="23">
        <f t="shared" si="0"/>
        <v>0</v>
      </c>
      <c r="R9" s="23">
        <f t="shared" si="0"/>
        <v>0</v>
      </c>
      <c r="S9" s="23">
        <f>SUM(S10:S17)</f>
        <v>27235000</v>
      </c>
      <c r="T9" s="23">
        <f>SUM(T10:T18)</f>
        <v>35638239</v>
      </c>
    </row>
    <row r="10" spans="1:20" ht="12.75">
      <c r="A10" s="55"/>
      <c r="B10" s="25"/>
      <c r="C10" s="26"/>
      <c r="D10" s="30"/>
      <c r="E10" s="26"/>
      <c r="F10" s="26"/>
      <c r="G10" s="31">
        <v>711</v>
      </c>
      <c r="H10" s="32" t="s">
        <v>7</v>
      </c>
      <c r="I10" s="33">
        <v>670000</v>
      </c>
      <c r="J10" s="33">
        <v>750212</v>
      </c>
      <c r="K10" s="33"/>
      <c r="L10" s="33"/>
      <c r="M10" s="33"/>
      <c r="N10" s="33"/>
      <c r="O10" s="33"/>
      <c r="P10" s="33"/>
      <c r="Q10" s="33"/>
      <c r="R10" s="33"/>
      <c r="S10" s="33">
        <f aca="true" t="shared" si="1" ref="S10:S47">SUM(I10+K10+M10+O10+Q10)</f>
        <v>670000</v>
      </c>
      <c r="T10" s="33">
        <f aca="true" t="shared" si="2" ref="T10:T47">SUM(J10+L10+N10+P10+R10)</f>
        <v>750212</v>
      </c>
    </row>
    <row r="11" spans="1:20" ht="12.75">
      <c r="A11" s="55"/>
      <c r="B11" s="25"/>
      <c r="C11" s="26"/>
      <c r="D11" s="30"/>
      <c r="E11" s="26"/>
      <c r="F11" s="26"/>
      <c r="G11" s="31">
        <v>712</v>
      </c>
      <c r="H11" s="32" t="s">
        <v>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>
        <f t="shared" si="1"/>
        <v>0</v>
      </c>
      <c r="T11" s="33">
        <f t="shared" si="2"/>
        <v>0</v>
      </c>
    </row>
    <row r="12" spans="1:20" ht="12.75">
      <c r="A12" s="55"/>
      <c r="B12" s="25"/>
      <c r="C12" s="26"/>
      <c r="D12" s="30"/>
      <c r="E12" s="26"/>
      <c r="F12" s="26"/>
      <c r="G12" s="31">
        <v>713</v>
      </c>
      <c r="H12" s="32" t="s">
        <v>9</v>
      </c>
      <c r="I12" s="33">
        <v>9300000</v>
      </c>
      <c r="J12" s="33">
        <v>15063271</v>
      </c>
      <c r="K12" s="33"/>
      <c r="L12" s="33"/>
      <c r="M12" s="33"/>
      <c r="N12" s="33"/>
      <c r="O12" s="33"/>
      <c r="P12" s="33"/>
      <c r="Q12" s="33"/>
      <c r="R12" s="33"/>
      <c r="S12" s="33">
        <f t="shared" si="1"/>
        <v>9300000</v>
      </c>
      <c r="T12" s="33">
        <f t="shared" si="2"/>
        <v>15063271</v>
      </c>
    </row>
    <row r="13" spans="1:20" ht="12.75">
      <c r="A13" s="55"/>
      <c r="B13" s="25"/>
      <c r="C13" s="26"/>
      <c r="D13" s="30"/>
      <c r="E13" s="26"/>
      <c r="F13" s="26"/>
      <c r="G13" s="31">
        <v>714</v>
      </c>
      <c r="H13" s="32" t="s">
        <v>10</v>
      </c>
      <c r="I13" s="33"/>
      <c r="J13" s="63"/>
      <c r="K13" s="33"/>
      <c r="L13" s="33"/>
      <c r="M13" s="33"/>
      <c r="N13" s="33"/>
      <c r="O13" s="33"/>
      <c r="P13" s="33"/>
      <c r="Q13" s="33"/>
      <c r="R13" s="33"/>
      <c r="S13" s="33">
        <f t="shared" si="1"/>
        <v>0</v>
      </c>
      <c r="T13" s="33">
        <f t="shared" si="2"/>
        <v>0</v>
      </c>
    </row>
    <row r="14" spans="1:20" ht="25.5">
      <c r="A14" s="55"/>
      <c r="B14" s="25"/>
      <c r="C14" s="26"/>
      <c r="D14" s="30"/>
      <c r="E14" s="26"/>
      <c r="F14" s="26"/>
      <c r="G14" s="31">
        <v>715</v>
      </c>
      <c r="H14" s="32" t="s">
        <v>11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>
        <f t="shared" si="1"/>
        <v>0</v>
      </c>
      <c r="T14" s="33">
        <f t="shared" si="2"/>
        <v>0</v>
      </c>
    </row>
    <row r="15" spans="1:20" ht="12.75">
      <c r="A15" s="55"/>
      <c r="B15" s="25"/>
      <c r="C15" s="26"/>
      <c r="D15" s="30"/>
      <c r="E15" s="26"/>
      <c r="F15" s="26"/>
      <c r="G15" s="31">
        <v>716</v>
      </c>
      <c r="H15" s="32" t="s">
        <v>12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>
        <f t="shared" si="1"/>
        <v>0</v>
      </c>
      <c r="T15" s="33">
        <f t="shared" si="2"/>
        <v>0</v>
      </c>
    </row>
    <row r="16" spans="1:20" ht="12.75">
      <c r="A16" s="55"/>
      <c r="B16" s="25"/>
      <c r="C16" s="26"/>
      <c r="D16" s="30"/>
      <c r="E16" s="26"/>
      <c r="F16" s="26"/>
      <c r="G16" s="31">
        <v>717</v>
      </c>
      <c r="H16" s="32" t="s">
        <v>13</v>
      </c>
      <c r="I16" s="33">
        <v>17115000</v>
      </c>
      <c r="J16" s="33">
        <v>19824756</v>
      </c>
      <c r="K16" s="33"/>
      <c r="L16" s="33"/>
      <c r="M16" s="33"/>
      <c r="N16" s="33"/>
      <c r="O16" s="33"/>
      <c r="P16" s="33"/>
      <c r="Q16" s="33"/>
      <c r="R16" s="33"/>
      <c r="S16" s="33">
        <f t="shared" si="1"/>
        <v>17115000</v>
      </c>
      <c r="T16" s="33">
        <f>SUM(J16)</f>
        <v>19824756</v>
      </c>
    </row>
    <row r="17" spans="1:20" ht="25.5">
      <c r="A17" s="55"/>
      <c r="B17" s="25"/>
      <c r="C17" s="26"/>
      <c r="D17" s="30"/>
      <c r="E17" s="26"/>
      <c r="F17" s="26"/>
      <c r="G17" s="31">
        <v>718</v>
      </c>
      <c r="H17" s="32" t="s">
        <v>14</v>
      </c>
      <c r="I17" s="33">
        <v>150000</v>
      </c>
      <c r="J17" s="33">
        <v>0</v>
      </c>
      <c r="K17" s="33"/>
      <c r="L17" s="33"/>
      <c r="M17" s="33"/>
      <c r="N17" s="33"/>
      <c r="O17" s="33"/>
      <c r="P17" s="33"/>
      <c r="Q17" s="33"/>
      <c r="R17" s="33"/>
      <c r="S17" s="33">
        <f t="shared" si="1"/>
        <v>150000</v>
      </c>
      <c r="T17" s="33">
        <f t="shared" si="2"/>
        <v>0</v>
      </c>
    </row>
    <row r="18" spans="1:20" ht="12.75">
      <c r="A18" s="55"/>
      <c r="B18" s="25"/>
      <c r="C18" s="26"/>
      <c r="D18" s="30"/>
      <c r="E18" s="26"/>
      <c r="F18" s="26"/>
      <c r="G18" s="31">
        <v>719</v>
      </c>
      <c r="H18" s="32" t="s">
        <v>15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>
        <f t="shared" si="1"/>
        <v>0</v>
      </c>
      <c r="T18" s="33">
        <f t="shared" si="2"/>
        <v>0</v>
      </c>
    </row>
    <row r="19" spans="1:20" ht="12.75">
      <c r="A19" s="55"/>
      <c r="B19" s="25"/>
      <c r="C19" s="26"/>
      <c r="D19" s="13">
        <v>72</v>
      </c>
      <c r="E19" s="27" t="s">
        <v>16</v>
      </c>
      <c r="F19" s="27"/>
      <c r="G19" s="28"/>
      <c r="H19" s="29"/>
      <c r="I19" s="23">
        <f>SUM(I20:I24)</f>
        <v>18141000</v>
      </c>
      <c r="J19" s="23">
        <f>SUM(J21:J24)</f>
        <v>1674268</v>
      </c>
      <c r="K19" s="23">
        <f aca="true" t="shared" si="3" ref="K19:R19">SUM(K20:K24)</f>
        <v>0</v>
      </c>
      <c r="L19" s="23">
        <v>0</v>
      </c>
      <c r="M19" s="62">
        <f>SUM(M20:M24)</f>
        <v>2005000</v>
      </c>
      <c r="N19" s="23">
        <f>SUM(N20:N24)</f>
        <v>573138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1"/>
        <v>20146000</v>
      </c>
      <c r="T19" s="23">
        <f>SUM(T20:T24)</f>
        <v>2247406</v>
      </c>
    </row>
    <row r="20" spans="1:20" ht="12.75">
      <c r="A20" s="55"/>
      <c r="B20" s="25"/>
      <c r="C20" s="26"/>
      <c r="D20" s="30"/>
      <c r="E20" s="26"/>
      <c r="F20" s="26"/>
      <c r="G20" s="34">
        <v>721</v>
      </c>
      <c r="H20" s="35" t="s">
        <v>17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>
        <f t="shared" si="1"/>
        <v>0</v>
      </c>
      <c r="T20" s="33">
        <f t="shared" si="2"/>
        <v>0</v>
      </c>
    </row>
    <row r="21" spans="1:20" ht="12.75">
      <c r="A21" s="55"/>
      <c r="B21" s="25"/>
      <c r="C21" s="26"/>
      <c r="D21" s="30"/>
      <c r="E21" s="26"/>
      <c r="F21" s="26"/>
      <c r="G21" s="31">
        <v>722</v>
      </c>
      <c r="H21" s="32" t="s">
        <v>99</v>
      </c>
      <c r="I21" s="33">
        <v>550000</v>
      </c>
      <c r="J21" s="33">
        <v>322970</v>
      </c>
      <c r="K21" s="33"/>
      <c r="L21" s="33"/>
      <c r="M21" s="33"/>
      <c r="N21" s="33"/>
      <c r="O21" s="33"/>
      <c r="P21" s="33"/>
      <c r="Q21" s="33"/>
      <c r="R21" s="33"/>
      <c r="S21" s="33">
        <f t="shared" si="1"/>
        <v>550000</v>
      </c>
      <c r="T21" s="33">
        <f t="shared" si="2"/>
        <v>322970</v>
      </c>
    </row>
    <row r="22" spans="1:20" ht="12.75">
      <c r="A22" s="55"/>
      <c r="B22" s="25"/>
      <c r="C22" s="26"/>
      <c r="D22" s="30"/>
      <c r="E22" s="26"/>
      <c r="F22" s="26"/>
      <c r="G22" s="34">
        <v>723</v>
      </c>
      <c r="H22" s="35" t="s">
        <v>18</v>
      </c>
      <c r="I22" s="33">
        <v>700000</v>
      </c>
      <c r="J22" s="33">
        <v>0</v>
      </c>
      <c r="K22" s="33"/>
      <c r="L22" s="33"/>
      <c r="M22" s="33">
        <v>924000</v>
      </c>
      <c r="N22" s="33">
        <v>573138</v>
      </c>
      <c r="O22" s="33"/>
      <c r="P22" s="33"/>
      <c r="Q22" s="33"/>
      <c r="R22" s="33"/>
      <c r="S22" s="33">
        <f t="shared" si="1"/>
        <v>1624000</v>
      </c>
      <c r="T22" s="33">
        <f t="shared" si="2"/>
        <v>573138</v>
      </c>
    </row>
    <row r="23" spans="1:20" ht="12.75">
      <c r="A23" s="55"/>
      <c r="B23" s="25"/>
      <c r="C23" s="26"/>
      <c r="D23" s="30"/>
      <c r="E23" s="26"/>
      <c r="F23" s="26"/>
      <c r="G23" s="31">
        <v>724</v>
      </c>
      <c r="H23" s="32" t="s">
        <v>19</v>
      </c>
      <c r="I23" s="33">
        <v>50000</v>
      </c>
      <c r="J23" s="33">
        <v>0</v>
      </c>
      <c r="K23" s="33"/>
      <c r="L23" s="33"/>
      <c r="M23" s="33"/>
      <c r="N23" s="33"/>
      <c r="O23" s="33"/>
      <c r="P23" s="33"/>
      <c r="Q23" s="33"/>
      <c r="R23" s="33"/>
      <c r="S23" s="33">
        <f t="shared" si="1"/>
        <v>50000</v>
      </c>
      <c r="T23" s="33">
        <v>0</v>
      </c>
    </row>
    <row r="24" spans="1:20" ht="12.75">
      <c r="A24" s="55"/>
      <c r="B24" s="25"/>
      <c r="C24" s="26"/>
      <c r="D24" s="30"/>
      <c r="E24" s="26"/>
      <c r="F24" s="26"/>
      <c r="G24" s="31">
        <v>725</v>
      </c>
      <c r="H24" s="32" t="s">
        <v>20</v>
      </c>
      <c r="I24" s="33">
        <v>16841000</v>
      </c>
      <c r="J24" s="33">
        <v>1351298</v>
      </c>
      <c r="K24" s="33"/>
      <c r="L24" s="33">
        <v>0</v>
      </c>
      <c r="M24" s="33">
        <v>1081000</v>
      </c>
      <c r="N24" s="33">
        <v>0</v>
      </c>
      <c r="O24" s="33"/>
      <c r="P24" s="33"/>
      <c r="Q24" s="33"/>
      <c r="R24" s="33"/>
      <c r="S24" s="33">
        <f t="shared" si="1"/>
        <v>17922000</v>
      </c>
      <c r="T24" s="33">
        <f t="shared" si="2"/>
        <v>1351298</v>
      </c>
    </row>
    <row r="25" spans="1:20" ht="12.75">
      <c r="A25" s="55"/>
      <c r="B25" s="25"/>
      <c r="C25" s="26"/>
      <c r="D25" s="13">
        <v>73</v>
      </c>
      <c r="E25" s="27" t="s">
        <v>21</v>
      </c>
      <c r="F25" s="27"/>
      <c r="G25" s="28"/>
      <c r="H25" s="29"/>
      <c r="I25" s="23">
        <f>SUM(I26:I28)</f>
        <v>15760000</v>
      </c>
      <c r="J25" s="23">
        <f>SUM(J26:J28)</f>
        <v>26342558</v>
      </c>
      <c r="K25" s="23">
        <f aca="true" t="shared" si="4" ref="K25:R25">SUM(K26:K29)</f>
        <v>0</v>
      </c>
      <c r="L25" s="23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 t="shared" si="1"/>
        <v>15760000</v>
      </c>
      <c r="T25" s="23">
        <f>SUM(T26:T29)</f>
        <v>26342558</v>
      </c>
    </row>
    <row r="26" spans="1:20" ht="12.75">
      <c r="A26" s="55"/>
      <c r="B26" s="25"/>
      <c r="C26" s="26"/>
      <c r="D26" s="30"/>
      <c r="E26" s="26"/>
      <c r="F26" s="26"/>
      <c r="G26" s="28">
        <v>731</v>
      </c>
      <c r="H26" s="29" t="s">
        <v>22</v>
      </c>
      <c r="I26" s="36">
        <v>3600000</v>
      </c>
      <c r="J26" s="36">
        <v>0</v>
      </c>
      <c r="K26" s="36"/>
      <c r="L26" s="36"/>
      <c r="M26" s="36"/>
      <c r="N26" s="36"/>
      <c r="O26" s="36"/>
      <c r="P26" s="36"/>
      <c r="Q26" s="36"/>
      <c r="R26" s="33"/>
      <c r="S26" s="33">
        <f t="shared" si="1"/>
        <v>3600000</v>
      </c>
      <c r="T26" s="33">
        <f t="shared" si="2"/>
        <v>0</v>
      </c>
    </row>
    <row r="27" spans="1:20" ht="12.75">
      <c r="A27" s="55"/>
      <c r="B27" s="25"/>
      <c r="C27" s="26"/>
      <c r="D27" s="30"/>
      <c r="E27" s="26"/>
      <c r="F27" s="26"/>
      <c r="G27" s="34">
        <v>732</v>
      </c>
      <c r="H27" s="35" t="s">
        <v>23</v>
      </c>
      <c r="I27" s="36"/>
      <c r="J27" s="36"/>
      <c r="K27" s="36"/>
      <c r="L27" s="36"/>
      <c r="M27" s="36"/>
      <c r="N27" s="36"/>
      <c r="O27" s="36"/>
      <c r="P27" s="36"/>
      <c r="Q27" s="36"/>
      <c r="R27" s="33"/>
      <c r="S27" s="33">
        <f t="shared" si="1"/>
        <v>0</v>
      </c>
      <c r="T27" s="33">
        <f t="shared" si="2"/>
        <v>0</v>
      </c>
    </row>
    <row r="28" spans="1:20" ht="25.5">
      <c r="A28" s="55"/>
      <c r="B28" s="25"/>
      <c r="C28" s="26"/>
      <c r="D28" s="30"/>
      <c r="E28" s="26"/>
      <c r="F28" s="26"/>
      <c r="G28" s="31">
        <v>733</v>
      </c>
      <c r="H28" s="32" t="s">
        <v>24</v>
      </c>
      <c r="I28" s="36">
        <v>12160000</v>
      </c>
      <c r="J28" s="36">
        <v>26342558</v>
      </c>
      <c r="K28" s="36"/>
      <c r="L28" s="36"/>
      <c r="M28" s="36"/>
      <c r="N28" s="36"/>
      <c r="O28" s="36"/>
      <c r="P28" s="36"/>
      <c r="Q28" s="36"/>
      <c r="R28" s="33"/>
      <c r="S28" s="33">
        <f t="shared" si="1"/>
        <v>12160000</v>
      </c>
      <c r="T28" s="33">
        <f>SUM(J28)</f>
        <v>26342558</v>
      </c>
    </row>
    <row r="29" spans="1:20" ht="12.75">
      <c r="A29" s="55"/>
      <c r="B29" s="25"/>
      <c r="C29" s="26"/>
      <c r="D29" s="30"/>
      <c r="E29" s="26"/>
      <c r="F29" s="26"/>
      <c r="G29" s="31">
        <v>734</v>
      </c>
      <c r="H29" s="32" t="s">
        <v>25</v>
      </c>
      <c r="I29" s="36"/>
      <c r="J29" s="36"/>
      <c r="K29" s="36"/>
      <c r="L29" s="36"/>
      <c r="M29" s="36"/>
      <c r="N29" s="36"/>
      <c r="O29" s="36"/>
      <c r="P29" s="36"/>
      <c r="Q29" s="36"/>
      <c r="R29" s="33"/>
      <c r="S29" s="33">
        <f t="shared" si="1"/>
        <v>0</v>
      </c>
      <c r="T29" s="33">
        <f t="shared" si="2"/>
        <v>0</v>
      </c>
    </row>
    <row r="30" spans="1:20" ht="12.75">
      <c r="A30" s="55"/>
      <c r="B30" s="25"/>
      <c r="C30" s="26"/>
      <c r="D30" s="13">
        <v>74</v>
      </c>
      <c r="E30" s="27" t="s">
        <v>26</v>
      </c>
      <c r="F30" s="27"/>
      <c r="G30" s="28"/>
      <c r="H30" s="29"/>
      <c r="I30" s="62">
        <f>SUM(I31:I32:I33)</f>
        <v>100099000</v>
      </c>
      <c r="J30" s="23">
        <f aca="true" t="shared" si="5" ref="J30:O30">SUM(J31:J33)</f>
        <v>14147774</v>
      </c>
      <c r="K30" s="23">
        <f t="shared" si="5"/>
        <v>35757000</v>
      </c>
      <c r="L30" s="23">
        <f t="shared" si="5"/>
        <v>32399696</v>
      </c>
      <c r="M30" s="23">
        <f t="shared" si="5"/>
        <v>0</v>
      </c>
      <c r="N30" s="23">
        <f t="shared" si="5"/>
        <v>455134</v>
      </c>
      <c r="O30" s="23">
        <f t="shared" si="5"/>
        <v>135415000</v>
      </c>
      <c r="P30" s="62">
        <f>SUM(P31:P34)</f>
        <v>12260988</v>
      </c>
      <c r="Q30" s="23">
        <f>SUM(Q31:Q33)</f>
        <v>0</v>
      </c>
      <c r="R30" s="23">
        <f>SUM(R31:R33)</f>
        <v>0</v>
      </c>
      <c r="S30" s="23">
        <f t="shared" si="1"/>
        <v>271271000</v>
      </c>
      <c r="T30" s="23">
        <f>SUM(T31:T32:T33:T34)</f>
        <v>59263592</v>
      </c>
    </row>
    <row r="31" spans="1:20" ht="12.75">
      <c r="A31" s="55"/>
      <c r="B31" s="25"/>
      <c r="C31" s="26"/>
      <c r="D31" s="30"/>
      <c r="E31" s="26"/>
      <c r="F31" s="26"/>
      <c r="G31" s="34">
        <v>741</v>
      </c>
      <c r="H31" s="35" t="s">
        <v>27</v>
      </c>
      <c r="I31" s="33">
        <v>100099000</v>
      </c>
      <c r="J31" s="33">
        <v>14147774</v>
      </c>
      <c r="K31" s="33">
        <v>35757000</v>
      </c>
      <c r="L31" s="33">
        <v>32399696</v>
      </c>
      <c r="M31" s="33"/>
      <c r="N31" s="33">
        <v>455134</v>
      </c>
      <c r="O31" s="33">
        <v>0</v>
      </c>
      <c r="P31" s="33">
        <v>2734684</v>
      </c>
      <c r="Q31" s="33"/>
      <c r="R31" s="33"/>
      <c r="S31" s="33">
        <f t="shared" si="1"/>
        <v>135856000</v>
      </c>
      <c r="T31" s="33">
        <f t="shared" si="2"/>
        <v>49737288</v>
      </c>
    </row>
    <row r="32" spans="1:20" ht="12.75">
      <c r="A32" s="55"/>
      <c r="B32" s="25"/>
      <c r="C32" s="26"/>
      <c r="D32" s="30"/>
      <c r="E32" s="26"/>
      <c r="F32" s="26"/>
      <c r="G32" s="31">
        <v>742</v>
      </c>
      <c r="H32" s="32" t="s">
        <v>28</v>
      </c>
      <c r="I32" s="33"/>
      <c r="J32" s="33"/>
      <c r="K32" s="33"/>
      <c r="L32" s="33"/>
      <c r="M32" s="33"/>
      <c r="N32" s="33"/>
      <c r="O32" s="33">
        <v>135415000</v>
      </c>
      <c r="P32" s="33">
        <v>9526304</v>
      </c>
      <c r="Q32" s="33"/>
      <c r="R32" s="33"/>
      <c r="S32" s="33">
        <f t="shared" si="1"/>
        <v>135415000</v>
      </c>
      <c r="T32" s="33">
        <f t="shared" si="2"/>
        <v>9526304</v>
      </c>
    </row>
    <row r="33" spans="1:20" ht="12.75">
      <c r="A33" s="55"/>
      <c r="B33" s="25"/>
      <c r="C33" s="26"/>
      <c r="D33" s="30"/>
      <c r="E33" s="26"/>
      <c r="F33" s="26"/>
      <c r="G33" s="28">
        <v>743</v>
      </c>
      <c r="H33" s="29" t="s">
        <v>29</v>
      </c>
      <c r="I33" s="33"/>
      <c r="J33" s="33"/>
      <c r="K33" s="33"/>
      <c r="L33" s="33"/>
      <c r="M33" s="33"/>
      <c r="N33" s="33"/>
      <c r="O33" s="33">
        <v>0</v>
      </c>
      <c r="P33" s="33">
        <v>0</v>
      </c>
      <c r="Q33" s="33"/>
      <c r="R33" s="33"/>
      <c r="S33" s="33">
        <f t="shared" si="1"/>
        <v>0</v>
      </c>
      <c r="T33" s="33">
        <v>0</v>
      </c>
    </row>
    <row r="34" spans="1:20" ht="12.75">
      <c r="A34" s="55"/>
      <c r="B34" s="25"/>
      <c r="C34" s="26"/>
      <c r="D34" s="30"/>
      <c r="E34" s="26"/>
      <c r="F34" s="26"/>
      <c r="G34" s="28">
        <v>744</v>
      </c>
      <c r="H34" s="29" t="s">
        <v>101</v>
      </c>
      <c r="I34" s="33"/>
      <c r="J34" s="33"/>
      <c r="K34" s="33"/>
      <c r="L34" s="33"/>
      <c r="M34" s="33"/>
      <c r="N34" s="33"/>
      <c r="O34" s="33">
        <v>0</v>
      </c>
      <c r="P34" s="33">
        <v>0</v>
      </c>
      <c r="Q34" s="33"/>
      <c r="R34" s="33"/>
      <c r="S34" s="33"/>
      <c r="T34" s="33">
        <f>SUM(J34:L34:N34:P34:R34)</f>
        <v>0</v>
      </c>
    </row>
    <row r="35" spans="1:20" ht="12.75">
      <c r="A35" s="55"/>
      <c r="B35" s="25"/>
      <c r="C35" s="26"/>
      <c r="D35" s="13">
        <v>75</v>
      </c>
      <c r="E35" s="27" t="s">
        <v>30</v>
      </c>
      <c r="F35" s="27"/>
      <c r="G35" s="28"/>
      <c r="H35" s="29"/>
      <c r="I35" s="23">
        <f aca="true" t="shared" si="6" ref="I35:P35">SUM(I36:I39)</f>
        <v>0</v>
      </c>
      <c r="J35" s="23">
        <f t="shared" si="6"/>
        <v>0</v>
      </c>
      <c r="K35" s="23">
        <f t="shared" si="6"/>
        <v>0</v>
      </c>
      <c r="L35" s="23">
        <f t="shared" si="6"/>
        <v>0</v>
      </c>
      <c r="M35" s="23">
        <f t="shared" si="6"/>
        <v>0</v>
      </c>
      <c r="N35" s="23">
        <f t="shared" si="6"/>
        <v>0</v>
      </c>
      <c r="O35" s="23">
        <f t="shared" si="6"/>
        <v>0</v>
      </c>
      <c r="P35" s="23">
        <f t="shared" si="6"/>
        <v>0</v>
      </c>
      <c r="Q35" s="23">
        <v>0</v>
      </c>
      <c r="R35" s="23"/>
      <c r="S35" s="23">
        <f>SUM(S37:S39)</f>
        <v>0</v>
      </c>
      <c r="T35" s="23">
        <f t="shared" si="2"/>
        <v>0</v>
      </c>
    </row>
    <row r="36" spans="1:20" ht="12.75">
      <c r="A36" s="55"/>
      <c r="B36" s="25"/>
      <c r="C36" s="26"/>
      <c r="D36" s="30"/>
      <c r="E36" s="26"/>
      <c r="F36" s="26"/>
      <c r="G36" s="31">
        <v>751</v>
      </c>
      <c r="H36" s="32" t="s">
        <v>31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f t="shared" si="1"/>
        <v>0</v>
      </c>
      <c r="T36" s="33">
        <f t="shared" si="2"/>
        <v>0</v>
      </c>
    </row>
    <row r="37" spans="1:20" ht="12.75">
      <c r="A37" s="55"/>
      <c r="B37" s="25"/>
      <c r="C37" s="26"/>
      <c r="D37" s="30"/>
      <c r="E37" s="26"/>
      <c r="F37" s="26"/>
      <c r="G37" s="31">
        <v>752</v>
      </c>
      <c r="H37" s="32" t="s">
        <v>32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>
        <f t="shared" si="1"/>
        <v>0</v>
      </c>
      <c r="T37" s="33">
        <f t="shared" si="2"/>
        <v>0</v>
      </c>
    </row>
    <row r="38" spans="1:20" ht="12.75">
      <c r="A38" s="55"/>
      <c r="B38" s="25"/>
      <c r="C38" s="26"/>
      <c r="D38" s="30"/>
      <c r="E38" s="26"/>
      <c r="F38" s="26"/>
      <c r="G38" s="34">
        <v>753</v>
      </c>
      <c r="H38" s="35" t="s">
        <v>33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>
        <f t="shared" si="1"/>
        <v>0</v>
      </c>
      <c r="T38" s="33">
        <f t="shared" si="2"/>
        <v>0</v>
      </c>
    </row>
    <row r="39" spans="1:20" ht="12.75">
      <c r="A39" s="55"/>
      <c r="B39" s="25"/>
      <c r="C39" s="26"/>
      <c r="D39" s="30"/>
      <c r="E39" s="26"/>
      <c r="F39" s="26"/>
      <c r="G39" s="31">
        <v>754</v>
      </c>
      <c r="H39" s="32" t="s">
        <v>30</v>
      </c>
      <c r="I39" s="33"/>
      <c r="J39" s="33"/>
      <c r="K39" s="33"/>
      <c r="L39" s="33"/>
      <c r="M39" s="33"/>
      <c r="N39" s="33"/>
      <c r="O39" s="33"/>
      <c r="P39" s="33"/>
      <c r="Q39" s="33">
        <v>0</v>
      </c>
      <c r="R39" s="33"/>
      <c r="S39" s="33">
        <f t="shared" si="1"/>
        <v>0</v>
      </c>
      <c r="T39" s="33">
        <f t="shared" si="2"/>
        <v>0</v>
      </c>
    </row>
    <row r="40" spans="1:20" ht="12.75">
      <c r="A40" s="55"/>
      <c r="B40" s="25"/>
      <c r="C40" s="26"/>
      <c r="D40" s="13">
        <v>76</v>
      </c>
      <c r="E40" s="27" t="s">
        <v>34</v>
      </c>
      <c r="F40" s="27"/>
      <c r="G40" s="28"/>
      <c r="H40" s="29"/>
      <c r="I40" s="23">
        <f aca="true" t="shared" si="7" ref="I40:R40">SUM(I41:I43)</f>
        <v>0</v>
      </c>
      <c r="J40" s="23">
        <f t="shared" si="7"/>
        <v>0</v>
      </c>
      <c r="K40" s="23">
        <f t="shared" si="7"/>
        <v>0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0</v>
      </c>
      <c r="R40" s="23">
        <f t="shared" si="7"/>
        <v>0</v>
      </c>
      <c r="S40" s="23">
        <f t="shared" si="1"/>
        <v>0</v>
      </c>
      <c r="T40" s="23">
        <f t="shared" si="2"/>
        <v>0</v>
      </c>
    </row>
    <row r="41" spans="1:20" ht="12.75">
      <c r="A41" s="55"/>
      <c r="B41" s="25"/>
      <c r="C41" s="26"/>
      <c r="D41" s="30"/>
      <c r="E41" s="26"/>
      <c r="F41" s="26"/>
      <c r="G41" s="37">
        <v>761</v>
      </c>
      <c r="H41" s="38" t="s">
        <v>35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f t="shared" si="1"/>
        <v>0</v>
      </c>
      <c r="T41" s="33">
        <f t="shared" si="2"/>
        <v>0</v>
      </c>
    </row>
    <row r="42" spans="1:20" ht="12.75">
      <c r="A42" s="55"/>
      <c r="B42" s="25"/>
      <c r="C42" s="26"/>
      <c r="D42" s="30"/>
      <c r="E42" s="26"/>
      <c r="F42" s="26"/>
      <c r="G42" s="31">
        <v>762</v>
      </c>
      <c r="H42" s="32" t="s">
        <v>36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>
        <f t="shared" si="1"/>
        <v>0</v>
      </c>
      <c r="T42" s="33">
        <f t="shared" si="2"/>
        <v>0</v>
      </c>
    </row>
    <row r="43" spans="1:20" ht="12.75">
      <c r="A43" s="55"/>
      <c r="B43" s="25"/>
      <c r="C43" s="26"/>
      <c r="D43" s="30"/>
      <c r="E43" s="26"/>
      <c r="F43" s="26"/>
      <c r="G43" s="28">
        <v>769</v>
      </c>
      <c r="H43" s="29" t="s">
        <v>37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>
        <f t="shared" si="1"/>
        <v>0</v>
      </c>
      <c r="T43" s="33">
        <f t="shared" si="2"/>
        <v>0</v>
      </c>
    </row>
    <row r="44" spans="1:20" ht="12.75">
      <c r="A44" s="55"/>
      <c r="B44" s="25"/>
      <c r="C44" s="26"/>
      <c r="D44" s="13">
        <v>77</v>
      </c>
      <c r="E44" s="27" t="s">
        <v>38</v>
      </c>
      <c r="F44" s="27"/>
      <c r="G44" s="28"/>
      <c r="H44" s="29"/>
      <c r="I44" s="23">
        <f aca="true" t="shared" si="8" ref="I44:R44">SUM(I45)</f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  <c r="N44" s="23">
        <f t="shared" si="8"/>
        <v>0</v>
      </c>
      <c r="O44" s="23">
        <f t="shared" si="8"/>
        <v>0</v>
      </c>
      <c r="P44" s="23">
        <f t="shared" si="8"/>
        <v>0</v>
      </c>
      <c r="Q44" s="23">
        <f t="shared" si="8"/>
        <v>0</v>
      </c>
      <c r="R44" s="23">
        <f t="shared" si="8"/>
        <v>0</v>
      </c>
      <c r="S44" s="23">
        <f t="shared" si="1"/>
        <v>0</v>
      </c>
      <c r="T44" s="23">
        <f t="shared" si="2"/>
        <v>0</v>
      </c>
    </row>
    <row r="45" spans="1:20" ht="12.75">
      <c r="A45" s="55"/>
      <c r="B45" s="25"/>
      <c r="C45" s="26"/>
      <c r="D45" s="30"/>
      <c r="E45" s="26"/>
      <c r="F45" s="26"/>
      <c r="G45" s="31">
        <v>771</v>
      </c>
      <c r="H45" s="32" t="s">
        <v>38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>
        <f t="shared" si="1"/>
        <v>0</v>
      </c>
      <c r="T45" s="33">
        <f t="shared" si="2"/>
        <v>0</v>
      </c>
    </row>
    <row r="46" spans="1:20" ht="12.75">
      <c r="A46" s="55"/>
      <c r="B46" s="25"/>
      <c r="C46" s="26"/>
      <c r="D46" s="13">
        <v>78</v>
      </c>
      <c r="E46" s="27" t="s">
        <v>39</v>
      </c>
      <c r="F46" s="27"/>
      <c r="G46" s="28"/>
      <c r="H46" s="29"/>
      <c r="I46" s="23">
        <f aca="true" t="shared" si="9" ref="I46:R46">SUM(I47)</f>
        <v>0</v>
      </c>
      <c r="J46" s="23">
        <f t="shared" si="9"/>
        <v>0</v>
      </c>
      <c r="K46" s="23">
        <f t="shared" si="9"/>
        <v>0</v>
      </c>
      <c r="L46" s="23">
        <f t="shared" si="9"/>
        <v>0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1"/>
        <v>0</v>
      </c>
      <c r="T46" s="23">
        <f t="shared" si="2"/>
        <v>0</v>
      </c>
    </row>
    <row r="47" spans="1:20" ht="12.75">
      <c r="A47" s="56"/>
      <c r="B47" s="11"/>
      <c r="C47" s="27"/>
      <c r="D47" s="13"/>
      <c r="E47" s="27"/>
      <c r="F47" s="27"/>
      <c r="G47" s="31">
        <v>781</v>
      </c>
      <c r="H47" s="32" t="s">
        <v>40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>
        <f t="shared" si="1"/>
        <v>0</v>
      </c>
      <c r="T47" s="33">
        <f t="shared" si="2"/>
        <v>0</v>
      </c>
    </row>
    <row r="48" spans="1:20" ht="12.75">
      <c r="A48" s="39"/>
      <c r="B48" s="2"/>
      <c r="C48" s="40"/>
      <c r="D48" s="41"/>
      <c r="E48" s="40"/>
      <c r="F48" s="40"/>
      <c r="G48" s="42"/>
      <c r="H48" s="43"/>
      <c r="I48" s="44"/>
      <c r="J48" s="44"/>
      <c r="K48" s="45"/>
      <c r="L48" s="46"/>
      <c r="M48" s="46"/>
      <c r="N48" s="46"/>
      <c r="O48" s="46"/>
      <c r="P48" s="46"/>
      <c r="Q48" s="46"/>
      <c r="R48" s="46"/>
      <c r="S48" s="46"/>
      <c r="T48" s="46"/>
    </row>
    <row r="49" spans="1:20" ht="12.75">
      <c r="A49" s="39"/>
      <c r="B49" s="2"/>
      <c r="C49" s="40"/>
      <c r="D49" s="41"/>
      <c r="E49" s="40"/>
      <c r="F49" s="40"/>
      <c r="G49" s="42"/>
      <c r="H49" s="43"/>
      <c r="I49" s="44"/>
      <c r="J49" s="44"/>
      <c r="K49" s="45"/>
      <c r="L49" s="46"/>
      <c r="M49" s="46"/>
      <c r="N49" s="46"/>
      <c r="O49" s="46"/>
      <c r="P49" s="46"/>
      <c r="Q49" s="46"/>
      <c r="R49" s="46"/>
      <c r="S49" s="46"/>
      <c r="T49" s="46"/>
    </row>
    <row r="50" spans="1:20" ht="12.75">
      <c r="A50" s="39"/>
      <c r="B50" s="2"/>
      <c r="C50" s="40"/>
      <c r="D50" s="41"/>
      <c r="E50" s="40"/>
      <c r="F50" s="40"/>
      <c r="G50" s="42"/>
      <c r="H50" s="43"/>
      <c r="I50" s="44"/>
      <c r="J50" s="44"/>
      <c r="K50" s="45"/>
      <c r="L50" s="46"/>
      <c r="M50" s="46"/>
      <c r="N50" s="46"/>
      <c r="O50" s="46"/>
      <c r="P50" s="46"/>
      <c r="Q50" s="46"/>
      <c r="R50" s="46"/>
      <c r="S50" s="46"/>
      <c r="T50" s="46"/>
    </row>
    <row r="51" spans="1:20" ht="12.75">
      <c r="A51" s="39"/>
      <c r="B51" s="2"/>
      <c r="C51" s="40"/>
      <c r="D51" s="41"/>
      <c r="E51" s="40"/>
      <c r="F51" s="40"/>
      <c r="G51" s="42"/>
      <c r="H51" s="43"/>
      <c r="I51" s="44"/>
      <c r="J51" s="44"/>
      <c r="K51" s="45"/>
      <c r="L51" s="46"/>
      <c r="M51" s="46"/>
      <c r="N51" s="46"/>
      <c r="O51" s="46"/>
      <c r="P51" s="46"/>
      <c r="Q51" s="46"/>
      <c r="R51" s="46"/>
      <c r="S51" s="46"/>
      <c r="T51" s="46"/>
    </row>
    <row r="52" spans="1:20" ht="12.75">
      <c r="A52" s="39"/>
      <c r="B52" s="2"/>
      <c r="C52" s="40"/>
      <c r="D52" s="41"/>
      <c r="E52" s="40"/>
      <c r="F52" s="40"/>
      <c r="G52" s="42"/>
      <c r="H52" s="43"/>
      <c r="I52" s="44"/>
      <c r="J52" s="44"/>
      <c r="K52" s="45"/>
      <c r="L52" s="46"/>
      <c r="M52" s="46"/>
      <c r="N52" s="46"/>
      <c r="O52" s="46"/>
      <c r="P52" s="46"/>
      <c r="Q52" s="46"/>
      <c r="R52" s="46"/>
      <c r="S52" s="46"/>
      <c r="T52" s="46"/>
    </row>
    <row r="53" spans="1:20" ht="12.75">
      <c r="A53" s="39"/>
      <c r="B53" s="2"/>
      <c r="C53" s="40"/>
      <c r="D53" s="41"/>
      <c r="E53" s="40"/>
      <c r="F53" s="40"/>
      <c r="G53" s="42"/>
      <c r="H53" s="43"/>
      <c r="I53" s="44"/>
      <c r="J53" s="44"/>
      <c r="K53" s="45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12.75">
      <c r="A54" s="39"/>
      <c r="B54" s="2"/>
      <c r="C54" s="40"/>
      <c r="D54" s="41"/>
      <c r="E54" s="40"/>
      <c r="F54" s="40"/>
      <c r="G54" s="42"/>
      <c r="H54" s="43"/>
      <c r="I54" s="44"/>
      <c r="J54" s="44"/>
      <c r="K54" s="45"/>
      <c r="L54" s="46"/>
      <c r="M54" s="46"/>
      <c r="N54" s="46"/>
      <c r="O54" s="46"/>
      <c r="P54" s="46"/>
      <c r="Q54" s="46"/>
      <c r="R54" s="46"/>
      <c r="S54" s="46"/>
      <c r="T54" s="46"/>
    </row>
    <row r="55" spans="1:20" ht="12.75">
      <c r="A55" s="39"/>
      <c r="B55" s="2"/>
      <c r="C55" s="40"/>
      <c r="D55" s="41"/>
      <c r="E55" s="40"/>
      <c r="F55" s="40"/>
      <c r="G55" s="42"/>
      <c r="H55" s="43"/>
      <c r="I55" s="44"/>
      <c r="J55" s="44"/>
      <c r="K55" s="45"/>
      <c r="L55" s="46"/>
      <c r="M55" s="46"/>
      <c r="N55" s="46"/>
      <c r="O55" s="46"/>
      <c r="P55" s="46"/>
      <c r="Q55" s="46"/>
      <c r="R55" s="46"/>
      <c r="S55" s="46"/>
      <c r="T55" s="46"/>
    </row>
    <row r="56" spans="1:20" ht="12.75">
      <c r="A56" s="39"/>
      <c r="B56" s="2"/>
      <c r="C56" s="40"/>
      <c r="D56" s="41"/>
      <c r="E56" s="40"/>
      <c r="F56" s="40"/>
      <c r="G56" s="42"/>
      <c r="H56" s="43"/>
      <c r="I56" s="44"/>
      <c r="J56" s="44"/>
      <c r="K56" s="45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12.75">
      <c r="A57" s="39"/>
      <c r="B57" s="2"/>
      <c r="C57" s="40"/>
      <c r="D57" s="41"/>
      <c r="E57" s="40"/>
      <c r="F57" s="40"/>
      <c r="G57" s="42"/>
      <c r="H57" s="43"/>
      <c r="I57" s="44"/>
      <c r="J57" s="44"/>
      <c r="K57" s="45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2.75">
      <c r="A58" s="39"/>
      <c r="B58" s="2"/>
      <c r="C58" s="40"/>
      <c r="D58" s="41"/>
      <c r="E58" s="40"/>
      <c r="F58" s="40"/>
      <c r="G58" s="42"/>
      <c r="H58" s="43"/>
      <c r="I58" s="44"/>
      <c r="J58" s="44"/>
      <c r="K58" s="45"/>
      <c r="L58" s="46"/>
      <c r="M58" s="46"/>
      <c r="N58" s="46"/>
      <c r="O58" s="46"/>
      <c r="P58" s="46"/>
      <c r="Q58" s="46"/>
      <c r="R58" s="46"/>
      <c r="S58" s="46"/>
      <c r="T58" s="46"/>
    </row>
    <row r="60" spans="1:20" ht="13.5" customHeight="1">
      <c r="A60" s="51" t="s">
        <v>0</v>
      </c>
      <c r="B60" s="6"/>
      <c r="C60" s="7"/>
      <c r="D60" s="8"/>
      <c r="E60" s="7"/>
      <c r="F60" s="7"/>
      <c r="G60" s="9"/>
      <c r="H60" s="10"/>
      <c r="I60" s="67" t="s">
        <v>102</v>
      </c>
      <c r="J60" s="67"/>
      <c r="K60" s="67" t="s">
        <v>103</v>
      </c>
      <c r="L60" s="67"/>
      <c r="M60" s="70" t="s">
        <v>108</v>
      </c>
      <c r="N60" s="70"/>
      <c r="O60" s="67" t="s">
        <v>105</v>
      </c>
      <c r="P60" s="67"/>
      <c r="Q60" s="67" t="s">
        <v>106</v>
      </c>
      <c r="R60" s="67"/>
      <c r="S60" s="67" t="s">
        <v>107</v>
      </c>
      <c r="T60" s="67"/>
    </row>
    <row r="61" spans="1:20" ht="15">
      <c r="A61" s="52" t="s">
        <v>41</v>
      </c>
      <c r="B61" s="11"/>
      <c r="C61" s="12"/>
      <c r="D61" s="13"/>
      <c r="E61" s="12"/>
      <c r="F61" s="12"/>
      <c r="G61" s="14"/>
      <c r="H61" s="15" t="s">
        <v>93</v>
      </c>
      <c r="I61" s="16" t="s">
        <v>2</v>
      </c>
      <c r="J61" s="17" t="s">
        <v>3</v>
      </c>
      <c r="K61" s="16" t="s">
        <v>2</v>
      </c>
      <c r="L61" s="17" t="s">
        <v>3</v>
      </c>
      <c r="M61" s="16" t="s">
        <v>2</v>
      </c>
      <c r="N61" s="17" t="s">
        <v>3</v>
      </c>
      <c r="O61" s="16" t="s">
        <v>2</v>
      </c>
      <c r="P61" s="17" t="s">
        <v>3</v>
      </c>
      <c r="Q61" s="16" t="s">
        <v>2</v>
      </c>
      <c r="R61" s="17" t="s">
        <v>3</v>
      </c>
      <c r="S61" s="16" t="s">
        <v>2</v>
      </c>
      <c r="T61" s="17" t="s">
        <v>3</v>
      </c>
    </row>
    <row r="62" spans="1:20" ht="12.75">
      <c r="A62" s="54"/>
      <c r="B62" s="65">
        <v>4</v>
      </c>
      <c r="C62" s="65"/>
      <c r="D62" s="66" t="s">
        <v>42</v>
      </c>
      <c r="E62" s="66"/>
      <c r="F62" s="66"/>
      <c r="G62" s="66"/>
      <c r="H62" s="66"/>
      <c r="I62" s="24">
        <f>SUM(I63+I67+I71+I79+I83+I88+I92+I98+I103+I114)</f>
        <v>161235000</v>
      </c>
      <c r="J62" s="24">
        <f>(J63+J67+J71+J88+J92+J98+J103+J114)</f>
        <v>58136163</v>
      </c>
      <c r="K62" s="24">
        <f>SUM(K63+K71+K92+K103)</f>
        <v>35757000</v>
      </c>
      <c r="L62" s="24">
        <f>SUM(L63+L71+L92+L103)</f>
        <v>32399696</v>
      </c>
      <c r="M62" s="24">
        <f aca="true" t="shared" si="10" ref="M62:R62">SUM(M63+M67+M71+M79+M83+M88+M92+M98+M103+M114)</f>
        <v>2005000</v>
      </c>
      <c r="N62" s="24">
        <f t="shared" si="10"/>
        <v>1028272</v>
      </c>
      <c r="O62" s="24">
        <f t="shared" si="10"/>
        <v>135415000</v>
      </c>
      <c r="P62" s="24">
        <f t="shared" si="10"/>
        <v>12260988</v>
      </c>
      <c r="Q62" s="24">
        <f t="shared" si="10"/>
        <v>0</v>
      </c>
      <c r="R62" s="24">
        <f t="shared" si="10"/>
        <v>0</v>
      </c>
      <c r="S62" s="24">
        <f>SUM(S63+S67+S71+S88+S92+S98+S103+S114)</f>
        <v>334412000</v>
      </c>
      <c r="T62" s="24">
        <f>SUM(T103+T98+T92+T88+T71+T67+T63+T114)</f>
        <v>103825119</v>
      </c>
    </row>
    <row r="63" spans="1:20" ht="12.75">
      <c r="A63" s="55"/>
      <c r="B63" s="25"/>
      <c r="C63" s="26"/>
      <c r="D63" s="13">
        <v>40</v>
      </c>
      <c r="E63" s="27" t="s">
        <v>43</v>
      </c>
      <c r="F63" s="27"/>
      <c r="G63" s="14"/>
      <c r="H63" s="29"/>
      <c r="I63" s="62">
        <f>SUM(I64:I66)</f>
        <v>12936000</v>
      </c>
      <c r="J63" s="23">
        <f>SUM(J64:J66)</f>
        <v>10127915</v>
      </c>
      <c r="K63" s="23">
        <f aca="true" t="shared" si="11" ref="K63:R63">SUM(K64:K66)</f>
        <v>24865000</v>
      </c>
      <c r="L63" s="23">
        <f>SUM(L64:L66)</f>
        <v>24349873</v>
      </c>
      <c r="M63" s="23">
        <f t="shared" si="11"/>
        <v>0</v>
      </c>
      <c r="N63" s="23">
        <f>SUM(H64:H66)</f>
        <v>0</v>
      </c>
      <c r="O63" s="23">
        <f t="shared" si="11"/>
        <v>0</v>
      </c>
      <c r="P63" s="23"/>
      <c r="Q63" s="23">
        <f t="shared" si="11"/>
        <v>0</v>
      </c>
      <c r="R63" s="23">
        <f t="shared" si="11"/>
        <v>0</v>
      </c>
      <c r="S63" s="23">
        <f aca="true" t="shared" si="12" ref="S63:S94">SUM(I63+K63+M63+O63+Q63)</f>
        <v>37801000</v>
      </c>
      <c r="T63" s="23">
        <f aca="true" t="shared" si="13" ref="T63:T94">SUM(J63+L63+N63+P63+R63)</f>
        <v>34477788</v>
      </c>
    </row>
    <row r="64" spans="1:20" ht="12.75">
      <c r="A64" s="55"/>
      <c r="B64" s="25"/>
      <c r="C64" s="26"/>
      <c r="D64" s="30"/>
      <c r="E64" s="26"/>
      <c r="F64" s="26"/>
      <c r="G64" s="47">
        <v>401</v>
      </c>
      <c r="H64" s="32" t="s">
        <v>44</v>
      </c>
      <c r="I64" s="33">
        <v>7870000</v>
      </c>
      <c r="J64" s="33">
        <v>6177716</v>
      </c>
      <c r="K64" s="33">
        <v>17868000</v>
      </c>
      <c r="L64" s="33">
        <v>17531884</v>
      </c>
      <c r="M64" s="33"/>
      <c r="N64" s="33"/>
      <c r="O64" s="33"/>
      <c r="P64" s="33"/>
      <c r="Q64" s="33"/>
      <c r="R64" s="33"/>
      <c r="S64" s="33">
        <f t="shared" si="12"/>
        <v>25738000</v>
      </c>
      <c r="T64" s="33">
        <f t="shared" si="13"/>
        <v>23709600</v>
      </c>
    </row>
    <row r="65" spans="1:20" ht="25.5">
      <c r="A65" s="55"/>
      <c r="B65" s="25"/>
      <c r="C65" s="26"/>
      <c r="D65" s="30"/>
      <c r="E65" s="26"/>
      <c r="F65" s="26"/>
      <c r="G65" s="47">
        <v>402</v>
      </c>
      <c r="H65" s="32" t="s">
        <v>45</v>
      </c>
      <c r="I65" s="33">
        <v>3066000</v>
      </c>
      <c r="J65" s="33">
        <v>2297982</v>
      </c>
      <c r="K65" s="33">
        <v>6997000</v>
      </c>
      <c r="L65" s="33">
        <v>6817989</v>
      </c>
      <c r="M65" s="33"/>
      <c r="N65" s="33"/>
      <c r="O65" s="33"/>
      <c r="P65" s="33"/>
      <c r="Q65" s="33"/>
      <c r="R65" s="33"/>
      <c r="S65" s="33">
        <f t="shared" si="12"/>
        <v>10063000</v>
      </c>
      <c r="T65" s="33">
        <f t="shared" si="13"/>
        <v>9115971</v>
      </c>
    </row>
    <row r="66" spans="1:20" ht="17.25" customHeight="1">
      <c r="A66" s="55"/>
      <c r="B66" s="25"/>
      <c r="C66" s="26"/>
      <c r="D66" s="30"/>
      <c r="E66" s="26"/>
      <c r="F66" s="26"/>
      <c r="G66" s="47">
        <v>404</v>
      </c>
      <c r="H66" s="32" t="s">
        <v>94</v>
      </c>
      <c r="I66" s="33">
        <v>2000000</v>
      </c>
      <c r="J66" s="33">
        <v>1652217</v>
      </c>
      <c r="K66" s="33"/>
      <c r="L66" s="33"/>
      <c r="M66" s="33">
        <v>0</v>
      </c>
      <c r="N66" s="33">
        <v>0</v>
      </c>
      <c r="O66" s="33"/>
      <c r="P66" s="33"/>
      <c r="Q66" s="33"/>
      <c r="R66" s="33"/>
      <c r="S66" s="33">
        <f t="shared" si="12"/>
        <v>2000000</v>
      </c>
      <c r="T66" s="33">
        <f>SUM(J66+L66+N66+P66+R66)</f>
        <v>1652217</v>
      </c>
    </row>
    <row r="67" spans="1:20" ht="12.75">
      <c r="A67" s="55"/>
      <c r="B67" s="25"/>
      <c r="C67" s="26"/>
      <c r="D67" s="13">
        <v>41</v>
      </c>
      <c r="E67" s="27" t="s">
        <v>46</v>
      </c>
      <c r="F67" s="27"/>
      <c r="G67" s="14"/>
      <c r="H67" s="29"/>
      <c r="I67" s="23">
        <f>SUM(I68:I70)</f>
        <v>400000</v>
      </c>
      <c r="J67" s="23">
        <f>SUM(J69:J70)</f>
        <v>150000</v>
      </c>
      <c r="K67" s="23">
        <f aca="true" t="shared" si="14" ref="K67:R67">SUM(K68:K70)</f>
        <v>0</v>
      </c>
      <c r="L67" s="23">
        <f t="shared" si="14"/>
        <v>0</v>
      </c>
      <c r="M67" s="23">
        <f t="shared" si="14"/>
        <v>0</v>
      </c>
      <c r="N67" s="23">
        <f t="shared" si="14"/>
        <v>0</v>
      </c>
      <c r="O67" s="23">
        <f t="shared" si="14"/>
        <v>0</v>
      </c>
      <c r="P67" s="23">
        <f t="shared" si="14"/>
        <v>0</v>
      </c>
      <c r="Q67" s="23">
        <f t="shared" si="14"/>
        <v>0</v>
      </c>
      <c r="R67" s="23">
        <f t="shared" si="14"/>
        <v>0</v>
      </c>
      <c r="S67" s="23">
        <f t="shared" si="12"/>
        <v>400000</v>
      </c>
      <c r="T67" s="23">
        <f t="shared" si="13"/>
        <v>150000</v>
      </c>
    </row>
    <row r="68" spans="1:20" ht="12.75">
      <c r="A68" s="55"/>
      <c r="B68" s="25"/>
      <c r="C68" s="26"/>
      <c r="D68" s="30"/>
      <c r="E68" s="26"/>
      <c r="F68" s="26"/>
      <c r="G68" s="47">
        <v>411</v>
      </c>
      <c r="H68" s="32" t="s">
        <v>47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>
        <f t="shared" si="12"/>
        <v>0</v>
      </c>
      <c r="T68" s="33">
        <f t="shared" si="13"/>
        <v>0</v>
      </c>
    </row>
    <row r="69" spans="1:20" ht="12.75">
      <c r="A69" s="55"/>
      <c r="B69" s="25"/>
      <c r="C69" s="26"/>
      <c r="D69" s="30"/>
      <c r="E69" s="26"/>
      <c r="F69" s="26"/>
      <c r="G69" s="47">
        <v>412</v>
      </c>
      <c r="H69" s="32" t="s">
        <v>48</v>
      </c>
      <c r="I69" s="33">
        <v>150000</v>
      </c>
      <c r="J69" s="33">
        <v>0</v>
      </c>
      <c r="K69" s="33"/>
      <c r="L69" s="33"/>
      <c r="M69" s="33"/>
      <c r="N69" s="33"/>
      <c r="O69" s="33"/>
      <c r="P69" s="33"/>
      <c r="Q69" s="33"/>
      <c r="R69" s="33"/>
      <c r="S69" s="33">
        <f t="shared" si="12"/>
        <v>150000</v>
      </c>
      <c r="T69" s="33">
        <f t="shared" si="13"/>
        <v>0</v>
      </c>
    </row>
    <row r="70" spans="1:20" ht="12.75">
      <c r="A70" s="55"/>
      <c r="B70" s="25"/>
      <c r="C70" s="26"/>
      <c r="D70" s="30"/>
      <c r="E70" s="26"/>
      <c r="F70" s="26"/>
      <c r="G70" s="47">
        <v>413</v>
      </c>
      <c r="H70" s="32" t="s">
        <v>49</v>
      </c>
      <c r="I70" s="33">
        <v>250000</v>
      </c>
      <c r="J70" s="33">
        <v>150000</v>
      </c>
      <c r="K70" s="33"/>
      <c r="L70" s="33"/>
      <c r="M70" s="33"/>
      <c r="N70" s="33"/>
      <c r="O70" s="33"/>
      <c r="P70" s="33"/>
      <c r="Q70" s="33"/>
      <c r="R70" s="33"/>
      <c r="S70" s="33">
        <f t="shared" si="12"/>
        <v>250000</v>
      </c>
      <c r="T70" s="33">
        <f t="shared" si="13"/>
        <v>150000</v>
      </c>
    </row>
    <row r="71" spans="1:20" ht="12.75">
      <c r="A71" s="55"/>
      <c r="B71" s="25"/>
      <c r="C71" s="26"/>
      <c r="D71" s="13">
        <v>42</v>
      </c>
      <c r="E71" s="27" t="s">
        <v>50</v>
      </c>
      <c r="F71" s="27"/>
      <c r="G71" s="14"/>
      <c r="H71" s="29"/>
      <c r="I71" s="23">
        <f>SUM(I72:I78)</f>
        <v>31649000</v>
      </c>
      <c r="J71" s="23">
        <f>SUM(J72:J78)</f>
        <v>19582917</v>
      </c>
      <c r="K71" s="23">
        <f>SUM(K72:K78)</f>
        <v>6510610</v>
      </c>
      <c r="L71" s="23">
        <f>SUM(L72:L78)</f>
        <v>5144605</v>
      </c>
      <c r="M71" s="23">
        <f>SUM(M72:M77)</f>
        <v>1005000</v>
      </c>
      <c r="N71" s="23">
        <f>SUM(N72:N78)</f>
        <v>528272</v>
      </c>
      <c r="O71" s="23">
        <f>SUM(O72:O77)</f>
        <v>9465000</v>
      </c>
      <c r="P71" s="23">
        <f>SUM(P72:P77)</f>
        <v>1325657</v>
      </c>
      <c r="Q71" s="23">
        <f>SUM(Q72:Q77)</f>
        <v>0</v>
      </c>
      <c r="R71" s="23">
        <f>SUM(R72:R77)</f>
        <v>0</v>
      </c>
      <c r="S71" s="23">
        <f t="shared" si="12"/>
        <v>48629610</v>
      </c>
      <c r="T71" s="23">
        <f>T72+T73+T74+T75+T76+T77+T78</f>
        <v>26581451</v>
      </c>
    </row>
    <row r="72" spans="1:20" ht="12.75">
      <c r="A72" s="55"/>
      <c r="B72" s="25"/>
      <c r="C72" s="26"/>
      <c r="D72" s="30"/>
      <c r="E72" s="26"/>
      <c r="F72" s="26"/>
      <c r="G72" s="47">
        <v>420</v>
      </c>
      <c r="H72" s="32" t="s">
        <v>51</v>
      </c>
      <c r="I72" s="33">
        <v>990000</v>
      </c>
      <c r="J72" s="33">
        <v>560737</v>
      </c>
      <c r="K72" s="33">
        <v>100000</v>
      </c>
      <c r="L72" s="33">
        <v>74000</v>
      </c>
      <c r="M72" s="33">
        <v>40000</v>
      </c>
      <c r="N72" s="33">
        <v>0</v>
      </c>
      <c r="O72" s="33">
        <v>1410000</v>
      </c>
      <c r="P72" s="33">
        <v>1210657</v>
      </c>
      <c r="Q72" s="33"/>
      <c r="R72" s="33"/>
      <c r="S72" s="33">
        <f t="shared" si="12"/>
        <v>2540000</v>
      </c>
      <c r="T72" s="33">
        <f t="shared" si="13"/>
        <v>1845394</v>
      </c>
    </row>
    <row r="73" spans="1:20" ht="25.5">
      <c r="A73" s="55"/>
      <c r="B73" s="25"/>
      <c r="C73" s="26"/>
      <c r="D73" s="30"/>
      <c r="E73" s="26"/>
      <c r="F73" s="26"/>
      <c r="G73" s="47">
        <v>421</v>
      </c>
      <c r="H73" s="32" t="s">
        <v>52</v>
      </c>
      <c r="I73" s="33">
        <v>15485000</v>
      </c>
      <c r="J73" s="33">
        <v>11180888</v>
      </c>
      <c r="K73" s="33">
        <v>2948000</v>
      </c>
      <c r="L73" s="33">
        <v>2336902</v>
      </c>
      <c r="M73" s="33">
        <v>50000</v>
      </c>
      <c r="N73" s="33">
        <v>0</v>
      </c>
      <c r="O73" s="33"/>
      <c r="P73" s="33">
        <v>0</v>
      </c>
      <c r="Q73" s="33"/>
      <c r="R73" s="33"/>
      <c r="S73" s="33">
        <f t="shared" si="12"/>
        <v>18483000</v>
      </c>
      <c r="T73" s="33">
        <f>SUM(J73+L73+N73)</f>
        <v>13517790</v>
      </c>
    </row>
    <row r="74" spans="1:20" ht="12.75">
      <c r="A74" s="55"/>
      <c r="B74" s="25"/>
      <c r="C74" s="26"/>
      <c r="D74" s="30"/>
      <c r="E74" s="26"/>
      <c r="F74" s="26"/>
      <c r="G74" s="47">
        <v>423</v>
      </c>
      <c r="H74" s="32" t="s">
        <v>97</v>
      </c>
      <c r="I74" s="33">
        <v>3560000</v>
      </c>
      <c r="J74" s="33">
        <v>2596790</v>
      </c>
      <c r="K74" s="33">
        <v>492610</v>
      </c>
      <c r="L74" s="33">
        <v>373059</v>
      </c>
      <c r="M74" s="33">
        <v>635000</v>
      </c>
      <c r="N74" s="33">
        <v>434550</v>
      </c>
      <c r="O74" s="33">
        <v>110000</v>
      </c>
      <c r="P74" s="33">
        <v>30000</v>
      </c>
      <c r="Q74" s="33"/>
      <c r="R74" s="33"/>
      <c r="S74" s="33">
        <f t="shared" si="12"/>
        <v>4797610</v>
      </c>
      <c r="T74" s="33">
        <f>SUM(J74+L74+N74+P74+R74)</f>
        <v>3434399</v>
      </c>
    </row>
    <row r="75" spans="1:20" ht="12.75">
      <c r="A75" s="55"/>
      <c r="B75" s="25"/>
      <c r="C75" s="26"/>
      <c r="D75" s="30"/>
      <c r="E75" s="26"/>
      <c r="F75" s="26"/>
      <c r="G75" s="47">
        <v>424</v>
      </c>
      <c r="H75" s="32" t="s">
        <v>53</v>
      </c>
      <c r="I75" s="33">
        <v>2940000</v>
      </c>
      <c r="J75" s="33">
        <v>1786031</v>
      </c>
      <c r="K75" s="33">
        <v>282000</v>
      </c>
      <c r="L75" s="33">
        <v>185920</v>
      </c>
      <c r="M75" s="33">
        <v>60000</v>
      </c>
      <c r="N75" s="33">
        <v>0</v>
      </c>
      <c r="O75" s="33"/>
      <c r="P75" s="33"/>
      <c r="Q75" s="33"/>
      <c r="R75" s="33"/>
      <c r="S75" s="33">
        <f t="shared" si="12"/>
        <v>3282000</v>
      </c>
      <c r="T75" s="33">
        <f>SUM(J75+L75+N75+P75+R75)</f>
        <v>1971951</v>
      </c>
    </row>
    <row r="76" spans="1:20" ht="12.75">
      <c r="A76" s="55"/>
      <c r="B76" s="25"/>
      <c r="C76" s="26"/>
      <c r="D76" s="30"/>
      <c r="E76" s="26"/>
      <c r="F76" s="26"/>
      <c r="G76" s="47">
        <v>425</v>
      </c>
      <c r="H76" s="32" t="s">
        <v>54</v>
      </c>
      <c r="I76" s="33">
        <v>5334000</v>
      </c>
      <c r="J76" s="33">
        <v>1601682</v>
      </c>
      <c r="K76" s="33">
        <v>2580000</v>
      </c>
      <c r="L76" s="33">
        <v>2111769</v>
      </c>
      <c r="M76" s="33">
        <v>154000</v>
      </c>
      <c r="N76" s="33">
        <v>62778</v>
      </c>
      <c r="O76" s="33">
        <v>7945000</v>
      </c>
      <c r="P76" s="33">
        <v>85000</v>
      </c>
      <c r="Q76" s="33"/>
      <c r="R76" s="33"/>
      <c r="S76" s="33">
        <f t="shared" si="12"/>
        <v>16013000</v>
      </c>
      <c r="T76" s="33">
        <f>SUM(J76+L76+N76+P76+R76)</f>
        <v>3861229</v>
      </c>
    </row>
    <row r="77" spans="1:20" ht="12.75">
      <c r="A77" s="55"/>
      <c r="B77" s="25"/>
      <c r="C77" s="26"/>
      <c r="D77" s="30"/>
      <c r="E77" s="26"/>
      <c r="F77" s="26"/>
      <c r="G77" s="47">
        <v>426</v>
      </c>
      <c r="H77" s="32" t="s">
        <v>55</v>
      </c>
      <c r="I77" s="33">
        <v>2340000</v>
      </c>
      <c r="J77" s="33">
        <v>1008015</v>
      </c>
      <c r="K77" s="33">
        <v>108000</v>
      </c>
      <c r="L77" s="33">
        <v>62955</v>
      </c>
      <c r="M77" s="33">
        <v>66000</v>
      </c>
      <c r="N77" s="33">
        <v>30944</v>
      </c>
      <c r="O77" s="33"/>
      <c r="P77" s="33">
        <v>0</v>
      </c>
      <c r="Q77" s="33"/>
      <c r="R77" s="33"/>
      <c r="S77" s="33">
        <f t="shared" si="12"/>
        <v>2514000</v>
      </c>
      <c r="T77" s="33">
        <f t="shared" si="13"/>
        <v>1101914</v>
      </c>
    </row>
    <row r="78" spans="1:20" ht="12.75">
      <c r="A78" s="55"/>
      <c r="B78" s="25"/>
      <c r="C78" s="26"/>
      <c r="D78" s="30"/>
      <c r="E78" s="26"/>
      <c r="F78" s="26"/>
      <c r="G78" s="14">
        <v>427</v>
      </c>
      <c r="H78" s="29" t="s">
        <v>100</v>
      </c>
      <c r="I78" s="33">
        <v>1000000</v>
      </c>
      <c r="J78" s="33">
        <v>848774</v>
      </c>
      <c r="K78" s="33">
        <v>0</v>
      </c>
      <c r="L78" s="33">
        <v>0</v>
      </c>
      <c r="M78" s="33"/>
      <c r="N78" s="33"/>
      <c r="O78" s="33"/>
      <c r="P78" s="33"/>
      <c r="Q78" s="33"/>
      <c r="R78" s="33"/>
      <c r="S78" s="33">
        <f>SUM(I78,K78,M78,O78,Q78)</f>
        <v>1000000</v>
      </c>
      <c r="T78" s="33">
        <f>SUM(J78+L78+N78+P78+R78)</f>
        <v>848774</v>
      </c>
    </row>
    <row r="79" spans="1:20" ht="12.75">
      <c r="A79" s="55"/>
      <c r="B79" s="25"/>
      <c r="C79" s="26"/>
      <c r="D79" s="13">
        <v>43</v>
      </c>
      <c r="E79" s="27" t="s">
        <v>56</v>
      </c>
      <c r="F79" s="27"/>
      <c r="G79" s="14"/>
      <c r="H79" s="29"/>
      <c r="I79" s="23">
        <f aca="true" t="shared" si="15" ref="I79:R79">SUM(I80:I82)</f>
        <v>0</v>
      </c>
      <c r="J79" s="23"/>
      <c r="K79" s="23">
        <f t="shared" si="15"/>
        <v>0</v>
      </c>
      <c r="L79" s="23">
        <f t="shared" si="15"/>
        <v>0</v>
      </c>
      <c r="M79" s="23">
        <f t="shared" si="15"/>
        <v>0</v>
      </c>
      <c r="N79" s="23">
        <f t="shared" si="15"/>
        <v>0</v>
      </c>
      <c r="O79" s="23">
        <f t="shared" si="15"/>
        <v>0</v>
      </c>
      <c r="P79" s="23">
        <f t="shared" si="15"/>
        <v>0</v>
      </c>
      <c r="Q79" s="23">
        <f t="shared" si="15"/>
        <v>0</v>
      </c>
      <c r="R79" s="23">
        <f t="shared" si="15"/>
        <v>0</v>
      </c>
      <c r="S79" s="23">
        <f t="shared" si="12"/>
        <v>0</v>
      </c>
      <c r="T79" s="23">
        <f t="shared" si="13"/>
        <v>0</v>
      </c>
    </row>
    <row r="80" spans="1:20" ht="12.75">
      <c r="A80" s="55"/>
      <c r="B80" s="25"/>
      <c r="C80" s="26"/>
      <c r="D80" s="30"/>
      <c r="E80" s="26"/>
      <c r="F80" s="26"/>
      <c r="G80" s="47">
        <v>431</v>
      </c>
      <c r="H80" s="32" t="s">
        <v>57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>
        <f t="shared" si="12"/>
        <v>0</v>
      </c>
      <c r="T80" s="33">
        <f t="shared" si="13"/>
        <v>0</v>
      </c>
    </row>
    <row r="81" spans="1:20" ht="12.75">
      <c r="A81" s="55"/>
      <c r="B81" s="25"/>
      <c r="C81" s="26"/>
      <c r="D81" s="30"/>
      <c r="E81" s="26"/>
      <c r="F81" s="26"/>
      <c r="G81" s="47">
        <v>432</v>
      </c>
      <c r="H81" s="32" t="s">
        <v>58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>
        <f t="shared" si="12"/>
        <v>0</v>
      </c>
      <c r="T81" s="33">
        <f t="shared" si="13"/>
        <v>0</v>
      </c>
    </row>
    <row r="82" spans="1:20" ht="12.75">
      <c r="A82" s="55"/>
      <c r="B82" s="25"/>
      <c r="C82" s="26"/>
      <c r="D82" s="30"/>
      <c r="E82" s="26"/>
      <c r="F82" s="26"/>
      <c r="G82" s="47">
        <v>433</v>
      </c>
      <c r="H82" s="32" t="s">
        <v>59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>
        <f t="shared" si="12"/>
        <v>0</v>
      </c>
      <c r="T82" s="33">
        <f t="shared" si="13"/>
        <v>0</v>
      </c>
    </row>
    <row r="83" spans="1:20" ht="12.75">
      <c r="A83" s="55"/>
      <c r="B83" s="25"/>
      <c r="C83" s="26"/>
      <c r="D83" s="13">
        <v>44</v>
      </c>
      <c r="E83" s="27" t="s">
        <v>60</v>
      </c>
      <c r="F83" s="27"/>
      <c r="G83" s="14"/>
      <c r="H83" s="29"/>
      <c r="I83" s="23">
        <f aca="true" t="shared" si="16" ref="I83:R83">SUM(I84:I87)</f>
        <v>0</v>
      </c>
      <c r="J83" s="23">
        <f t="shared" si="16"/>
        <v>0</v>
      </c>
      <c r="K83" s="23">
        <f t="shared" si="16"/>
        <v>0</v>
      </c>
      <c r="L83" s="23">
        <f t="shared" si="16"/>
        <v>0</v>
      </c>
      <c r="M83" s="23">
        <f t="shared" si="16"/>
        <v>0</v>
      </c>
      <c r="N83" s="23">
        <f t="shared" si="16"/>
        <v>0</v>
      </c>
      <c r="O83" s="23">
        <f t="shared" si="16"/>
        <v>0</v>
      </c>
      <c r="P83" s="23">
        <f t="shared" si="16"/>
        <v>0</v>
      </c>
      <c r="Q83" s="23">
        <f t="shared" si="16"/>
        <v>0</v>
      </c>
      <c r="R83" s="23">
        <f t="shared" si="16"/>
        <v>0</v>
      </c>
      <c r="S83" s="23">
        <f t="shared" si="12"/>
        <v>0</v>
      </c>
      <c r="T83" s="23">
        <f t="shared" si="13"/>
        <v>0</v>
      </c>
    </row>
    <row r="84" spans="1:20" ht="12.75">
      <c r="A84" s="55"/>
      <c r="B84" s="25"/>
      <c r="C84" s="26"/>
      <c r="D84" s="30"/>
      <c r="E84" s="26"/>
      <c r="F84" s="26"/>
      <c r="G84" s="47">
        <v>441</v>
      </c>
      <c r="H84" s="32" t="s">
        <v>61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>
        <f t="shared" si="12"/>
        <v>0</v>
      </c>
      <c r="T84" s="33">
        <f t="shared" si="13"/>
        <v>0</v>
      </c>
    </row>
    <row r="85" spans="1:20" ht="12.75">
      <c r="A85" s="55"/>
      <c r="B85" s="25"/>
      <c r="C85" s="26"/>
      <c r="D85" s="30"/>
      <c r="E85" s="26"/>
      <c r="F85" s="26"/>
      <c r="G85" s="47">
        <v>442</v>
      </c>
      <c r="H85" s="32" t="s">
        <v>62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>
        <f t="shared" si="12"/>
        <v>0</v>
      </c>
      <c r="T85" s="33">
        <f t="shared" si="13"/>
        <v>0</v>
      </c>
    </row>
    <row r="86" spans="1:20" ht="12.75">
      <c r="A86" s="55"/>
      <c r="B86" s="25"/>
      <c r="C86" s="26"/>
      <c r="D86" s="30"/>
      <c r="E86" s="26"/>
      <c r="F86" s="26"/>
      <c r="G86" s="47">
        <v>443</v>
      </c>
      <c r="H86" s="32" t="s">
        <v>63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>
        <f t="shared" si="12"/>
        <v>0</v>
      </c>
      <c r="T86" s="33">
        <f t="shared" si="13"/>
        <v>0</v>
      </c>
    </row>
    <row r="87" spans="1:20" ht="12.75">
      <c r="A87" s="55"/>
      <c r="B87" s="25"/>
      <c r="C87" s="26"/>
      <c r="D87" s="30"/>
      <c r="E87" s="26"/>
      <c r="F87" s="26"/>
      <c r="G87" s="47">
        <v>444</v>
      </c>
      <c r="H87" s="32" t="s">
        <v>64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>
        <f t="shared" si="12"/>
        <v>0</v>
      </c>
      <c r="T87" s="33">
        <f t="shared" si="13"/>
        <v>0</v>
      </c>
    </row>
    <row r="88" spans="1:20" ht="12.75">
      <c r="A88" s="55"/>
      <c r="B88" s="25"/>
      <c r="C88" s="26"/>
      <c r="D88" s="13">
        <v>45</v>
      </c>
      <c r="E88" s="27" t="s">
        <v>65</v>
      </c>
      <c r="F88" s="27"/>
      <c r="G88" s="14"/>
      <c r="H88" s="29"/>
      <c r="I88" s="23">
        <f aca="true" t="shared" si="17" ref="I88:R88">SUM(I89:I91)</f>
        <v>40000</v>
      </c>
      <c r="J88" s="23">
        <f t="shared" si="17"/>
        <v>554</v>
      </c>
      <c r="K88" s="23">
        <f t="shared" si="17"/>
        <v>0</v>
      </c>
      <c r="L88" s="23">
        <f t="shared" si="17"/>
        <v>0</v>
      </c>
      <c r="M88" s="23">
        <f t="shared" si="17"/>
        <v>0</v>
      </c>
      <c r="N88" s="23">
        <f t="shared" si="17"/>
        <v>0</v>
      </c>
      <c r="O88" s="23">
        <f t="shared" si="17"/>
        <v>0</v>
      </c>
      <c r="P88" s="23">
        <f t="shared" si="17"/>
        <v>0</v>
      </c>
      <c r="Q88" s="23">
        <f t="shared" si="17"/>
        <v>0</v>
      </c>
      <c r="R88" s="23">
        <f t="shared" si="17"/>
        <v>0</v>
      </c>
      <c r="S88" s="23">
        <f t="shared" si="12"/>
        <v>40000</v>
      </c>
      <c r="T88" s="23">
        <f t="shared" si="13"/>
        <v>554</v>
      </c>
    </row>
    <row r="89" spans="1:20" ht="12.75">
      <c r="A89" s="55"/>
      <c r="B89" s="25"/>
      <c r="C89" s="26"/>
      <c r="D89" s="30"/>
      <c r="E89" s="26"/>
      <c r="F89" s="26"/>
      <c r="G89" s="47">
        <v>451</v>
      </c>
      <c r="H89" s="32" t="s">
        <v>66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>
        <f t="shared" si="12"/>
        <v>0</v>
      </c>
      <c r="T89" s="33">
        <f t="shared" si="13"/>
        <v>0</v>
      </c>
    </row>
    <row r="90" spans="1:20" ht="12.75">
      <c r="A90" s="55"/>
      <c r="B90" s="25"/>
      <c r="C90" s="26"/>
      <c r="D90" s="30"/>
      <c r="E90" s="26"/>
      <c r="F90" s="26"/>
      <c r="G90" s="47">
        <v>452</v>
      </c>
      <c r="H90" s="32" t="s">
        <v>67</v>
      </c>
      <c r="I90" s="33">
        <v>40000</v>
      </c>
      <c r="J90" s="33">
        <v>554</v>
      </c>
      <c r="K90" s="33"/>
      <c r="L90" s="33"/>
      <c r="M90" s="33"/>
      <c r="N90" s="33"/>
      <c r="O90" s="33"/>
      <c r="P90" s="33"/>
      <c r="Q90" s="33"/>
      <c r="R90" s="33"/>
      <c r="S90" s="33">
        <f t="shared" si="12"/>
        <v>40000</v>
      </c>
      <c r="T90" s="33">
        <f t="shared" si="13"/>
        <v>554</v>
      </c>
    </row>
    <row r="91" spans="1:20" ht="12.75">
      <c r="A91" s="55"/>
      <c r="B91" s="25"/>
      <c r="C91" s="26"/>
      <c r="D91" s="30"/>
      <c r="E91" s="26"/>
      <c r="F91" s="26"/>
      <c r="G91" s="47">
        <v>453</v>
      </c>
      <c r="H91" s="32" t="s">
        <v>68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>
        <f t="shared" si="12"/>
        <v>0</v>
      </c>
      <c r="T91" s="33">
        <f t="shared" si="13"/>
        <v>0</v>
      </c>
    </row>
    <row r="92" spans="1:20" ht="12.75">
      <c r="A92" s="55"/>
      <c r="B92" s="25"/>
      <c r="C92" s="26"/>
      <c r="D92" s="13">
        <v>46</v>
      </c>
      <c r="E92" s="27" t="s">
        <v>69</v>
      </c>
      <c r="F92" s="27"/>
      <c r="G92" s="14"/>
      <c r="H92" s="29"/>
      <c r="I92" s="23">
        <f>SUM(I94:I96)</f>
        <v>89641000</v>
      </c>
      <c r="J92" s="62">
        <f>SUM(J93:J97)</f>
        <v>9586870</v>
      </c>
      <c r="K92" s="23">
        <f aca="true" t="shared" si="18" ref="K92:R92">SUM(K93:K97)</f>
        <v>3427390</v>
      </c>
      <c r="L92" s="23">
        <f t="shared" si="18"/>
        <v>2199641</v>
      </c>
      <c r="M92" s="23">
        <f>SUM(M93:M97)</f>
        <v>0</v>
      </c>
      <c r="N92" s="23">
        <f t="shared" si="18"/>
        <v>0</v>
      </c>
      <c r="O92" s="23">
        <f t="shared" si="18"/>
        <v>110350000</v>
      </c>
      <c r="P92" s="23">
        <f t="shared" si="18"/>
        <v>10935331</v>
      </c>
      <c r="Q92" s="23">
        <f t="shared" si="18"/>
        <v>0</v>
      </c>
      <c r="R92" s="23">
        <f t="shared" si="18"/>
        <v>0</v>
      </c>
      <c r="S92" s="23">
        <f>SUM(S93:S97)</f>
        <v>203418390</v>
      </c>
      <c r="T92" s="23">
        <f t="shared" si="13"/>
        <v>22721842</v>
      </c>
    </row>
    <row r="93" spans="1:20" ht="12.75">
      <c r="A93" s="55"/>
      <c r="B93" s="25"/>
      <c r="C93" s="26"/>
      <c r="D93" s="30"/>
      <c r="E93" s="26"/>
      <c r="F93" s="26"/>
      <c r="G93" s="47">
        <v>461</v>
      </c>
      <c r="H93" s="32" t="s">
        <v>70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>
        <f t="shared" si="12"/>
        <v>0</v>
      </c>
      <c r="T93" s="33">
        <f t="shared" si="13"/>
        <v>0</v>
      </c>
    </row>
    <row r="94" spans="1:20" ht="12.75">
      <c r="A94" s="55"/>
      <c r="B94" s="25"/>
      <c r="C94" s="26"/>
      <c r="D94" s="30"/>
      <c r="E94" s="26"/>
      <c r="F94" s="26"/>
      <c r="G94" s="47">
        <v>462</v>
      </c>
      <c r="H94" s="32" t="s">
        <v>71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>
        <f t="shared" si="12"/>
        <v>0</v>
      </c>
      <c r="T94" s="33">
        <f t="shared" si="13"/>
        <v>0</v>
      </c>
    </row>
    <row r="95" spans="1:20" ht="12.75">
      <c r="A95" s="55"/>
      <c r="B95" s="25"/>
      <c r="C95" s="26"/>
      <c r="D95" s="30"/>
      <c r="E95" s="26"/>
      <c r="F95" s="9"/>
      <c r="G95" s="9">
        <v>463</v>
      </c>
      <c r="H95" s="38" t="s">
        <v>72</v>
      </c>
      <c r="I95" s="33">
        <v>1700000</v>
      </c>
      <c r="J95" s="33">
        <v>1225017</v>
      </c>
      <c r="K95" s="33"/>
      <c r="L95" s="33"/>
      <c r="M95" s="33"/>
      <c r="N95" s="33"/>
      <c r="O95" s="33"/>
      <c r="P95" s="33"/>
      <c r="Q95" s="33"/>
      <c r="R95" s="33"/>
      <c r="S95" s="33">
        <f>SUM(I95+K95+M95+O95+Q95)</f>
        <v>1700000</v>
      </c>
      <c r="T95" s="33">
        <f aca="true" t="shared" si="19" ref="T95:T117">SUM(J95+L95+N95+P95+R95)</f>
        <v>1225017</v>
      </c>
    </row>
    <row r="96" spans="1:20" ht="12.75">
      <c r="A96" s="39"/>
      <c r="B96" s="25"/>
      <c r="C96" s="26"/>
      <c r="D96" s="30"/>
      <c r="E96" s="26"/>
      <c r="F96" s="60"/>
      <c r="G96" s="60">
        <v>464</v>
      </c>
      <c r="H96" s="43" t="s">
        <v>95</v>
      </c>
      <c r="I96" s="59">
        <v>87941000</v>
      </c>
      <c r="J96" s="33">
        <v>8361853</v>
      </c>
      <c r="K96" s="33">
        <v>3427390</v>
      </c>
      <c r="L96" s="33">
        <v>2199641</v>
      </c>
      <c r="M96" s="33"/>
      <c r="N96" s="33"/>
      <c r="O96" s="33">
        <v>110350000</v>
      </c>
      <c r="P96" s="33">
        <v>10935331</v>
      </c>
      <c r="Q96" s="33">
        <v>0</v>
      </c>
      <c r="R96" s="33"/>
      <c r="S96" s="33">
        <f>SUM(I96+K96+M96+O96+Q96)</f>
        <v>201718390</v>
      </c>
      <c r="T96" s="33">
        <f>SUM(J96+L96+N96+P96+R96)</f>
        <v>21496825</v>
      </c>
    </row>
    <row r="97" spans="1:20" ht="12" customHeight="1">
      <c r="A97" s="39"/>
      <c r="B97" s="2"/>
      <c r="C97" s="40"/>
      <c r="D97" s="41"/>
      <c r="E97" s="40"/>
      <c r="F97" s="40"/>
      <c r="G97" s="60">
        <v>465</v>
      </c>
      <c r="H97" s="61" t="s">
        <v>96</v>
      </c>
      <c r="I97" s="59">
        <v>0</v>
      </c>
      <c r="J97" s="33">
        <v>0</v>
      </c>
      <c r="K97" s="33"/>
      <c r="L97" s="33"/>
      <c r="M97" s="33"/>
      <c r="N97" s="33"/>
      <c r="O97" s="33"/>
      <c r="P97" s="33"/>
      <c r="Q97" s="33"/>
      <c r="R97" s="33"/>
      <c r="S97" s="33">
        <f aca="true" t="shared" si="20" ref="S97:S117">SUM(I97+K97+M97+O97+Q97)</f>
        <v>0</v>
      </c>
      <c r="T97" s="33">
        <f t="shared" si="19"/>
        <v>0</v>
      </c>
    </row>
    <row r="98" spans="1:20" ht="12.75">
      <c r="A98" s="55"/>
      <c r="B98" s="25"/>
      <c r="C98" s="26"/>
      <c r="D98" s="13">
        <v>47</v>
      </c>
      <c r="E98" s="27" t="s">
        <v>73</v>
      </c>
      <c r="F98" s="27"/>
      <c r="G98" s="14"/>
      <c r="H98" s="29"/>
      <c r="I98" s="23">
        <f aca="true" t="shared" si="21" ref="I98:R98">SUM(I99:I102)</f>
        <v>600000</v>
      </c>
      <c r="J98" s="23">
        <f>SUM(J99:J102)</f>
        <v>538000</v>
      </c>
      <c r="K98" s="23">
        <f t="shared" si="21"/>
        <v>0</v>
      </c>
      <c r="L98" s="23">
        <f t="shared" si="21"/>
        <v>0</v>
      </c>
      <c r="M98" s="23">
        <f t="shared" si="21"/>
        <v>0</v>
      </c>
      <c r="N98" s="23">
        <f t="shared" si="21"/>
        <v>0</v>
      </c>
      <c r="O98" s="23">
        <f t="shared" si="21"/>
        <v>0</v>
      </c>
      <c r="P98" s="23">
        <f t="shared" si="21"/>
        <v>0</v>
      </c>
      <c r="Q98" s="23">
        <f t="shared" si="21"/>
        <v>0</v>
      </c>
      <c r="R98" s="23">
        <f t="shared" si="21"/>
        <v>0</v>
      </c>
      <c r="S98" s="23">
        <f t="shared" si="20"/>
        <v>600000</v>
      </c>
      <c r="T98" s="23">
        <f t="shared" si="19"/>
        <v>538000</v>
      </c>
    </row>
    <row r="99" spans="1:20" ht="12.75">
      <c r="A99" s="55"/>
      <c r="B99" s="25"/>
      <c r="C99" s="26"/>
      <c r="D99" s="30"/>
      <c r="E99" s="26"/>
      <c r="F99" s="26"/>
      <c r="G99" s="47">
        <v>471</v>
      </c>
      <c r="H99" s="32" t="s">
        <v>74</v>
      </c>
      <c r="I99" s="33">
        <v>600000</v>
      </c>
      <c r="J99" s="33">
        <v>538000</v>
      </c>
      <c r="K99" s="33"/>
      <c r="L99" s="33"/>
      <c r="M99" s="33"/>
      <c r="N99" s="33"/>
      <c r="O99" s="33"/>
      <c r="P99" s="33"/>
      <c r="Q99" s="33"/>
      <c r="R99" s="33"/>
      <c r="S99" s="33">
        <f t="shared" si="20"/>
        <v>600000</v>
      </c>
      <c r="T99" s="33">
        <f t="shared" si="19"/>
        <v>538000</v>
      </c>
    </row>
    <row r="100" spans="1:20" ht="12.75">
      <c r="A100" s="55"/>
      <c r="B100" s="25"/>
      <c r="C100" s="26"/>
      <c r="D100" s="30"/>
      <c r="E100" s="26"/>
      <c r="F100" s="26"/>
      <c r="G100" s="47">
        <v>472</v>
      </c>
      <c r="H100" s="32" t="s">
        <v>75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>
        <f t="shared" si="20"/>
        <v>0</v>
      </c>
      <c r="T100" s="33">
        <f t="shared" si="19"/>
        <v>0</v>
      </c>
    </row>
    <row r="101" spans="1:20" ht="25.5">
      <c r="A101" s="55"/>
      <c r="B101" s="25"/>
      <c r="C101" s="26"/>
      <c r="D101" s="30"/>
      <c r="E101" s="26"/>
      <c r="F101" s="26"/>
      <c r="G101" s="47">
        <v>473</v>
      </c>
      <c r="H101" s="32" t="s">
        <v>76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>
        <f t="shared" si="20"/>
        <v>0</v>
      </c>
      <c r="T101" s="33">
        <f t="shared" si="19"/>
        <v>0</v>
      </c>
    </row>
    <row r="102" spans="1:20" ht="25.5">
      <c r="A102" s="55"/>
      <c r="B102" s="25"/>
      <c r="C102" s="26"/>
      <c r="D102" s="30"/>
      <c r="E102" s="26"/>
      <c r="F102" s="26"/>
      <c r="G102" s="47">
        <v>474</v>
      </c>
      <c r="H102" s="32" t="s">
        <v>77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>
        <f t="shared" si="20"/>
        <v>0</v>
      </c>
      <c r="T102" s="33">
        <f t="shared" si="19"/>
        <v>0</v>
      </c>
    </row>
    <row r="103" spans="1:20" ht="12.75">
      <c r="A103" s="55"/>
      <c r="B103" s="25"/>
      <c r="C103" s="26"/>
      <c r="D103" s="13">
        <v>48</v>
      </c>
      <c r="E103" s="27" t="s">
        <v>78</v>
      </c>
      <c r="F103" s="27"/>
      <c r="G103" s="14"/>
      <c r="H103" s="29"/>
      <c r="I103" s="23">
        <f aca="true" t="shared" si="22" ref="I103:O103">SUM(I104:I113)</f>
        <v>25169000</v>
      </c>
      <c r="J103" s="23">
        <f>SUM(J104:J113)</f>
        <v>17350207</v>
      </c>
      <c r="K103" s="23">
        <f>SUM(K104:K109)</f>
        <v>954000</v>
      </c>
      <c r="L103" s="23">
        <f t="shared" si="22"/>
        <v>705577</v>
      </c>
      <c r="M103" s="23">
        <f t="shared" si="22"/>
        <v>1000000</v>
      </c>
      <c r="N103" s="23">
        <f t="shared" si="22"/>
        <v>500000</v>
      </c>
      <c r="O103" s="23">
        <f t="shared" si="22"/>
        <v>15600000</v>
      </c>
      <c r="P103" s="62">
        <f>SUM(P104:P113)</f>
        <v>0</v>
      </c>
      <c r="Q103" s="23"/>
      <c r="R103" s="23"/>
      <c r="S103" s="23">
        <f t="shared" si="20"/>
        <v>42723000</v>
      </c>
      <c r="T103" s="23">
        <f>SUM(T104:T113)</f>
        <v>18555784</v>
      </c>
    </row>
    <row r="104" spans="1:20" ht="12.75">
      <c r="A104" s="55"/>
      <c r="B104" s="25"/>
      <c r="C104" s="26"/>
      <c r="D104" s="30"/>
      <c r="E104" s="26"/>
      <c r="F104" s="26"/>
      <c r="G104" s="47">
        <v>480</v>
      </c>
      <c r="H104" s="32" t="s">
        <v>98</v>
      </c>
      <c r="I104" s="33">
        <v>820000</v>
      </c>
      <c r="J104" s="33">
        <v>230780</v>
      </c>
      <c r="K104" s="33">
        <v>465000</v>
      </c>
      <c r="L104" s="33">
        <v>464545</v>
      </c>
      <c r="M104" s="33">
        <v>500000</v>
      </c>
      <c r="N104" s="33">
        <v>0</v>
      </c>
      <c r="O104" s="33">
        <v>0</v>
      </c>
      <c r="P104" s="33"/>
      <c r="Q104" s="33"/>
      <c r="R104" s="33"/>
      <c r="S104" s="33">
        <f t="shared" si="20"/>
        <v>1785000</v>
      </c>
      <c r="T104" s="33">
        <f t="shared" si="19"/>
        <v>695325</v>
      </c>
    </row>
    <row r="105" spans="1:20" ht="12.75">
      <c r="A105" s="55"/>
      <c r="B105" s="25"/>
      <c r="C105" s="26"/>
      <c r="D105" s="30"/>
      <c r="E105" s="26"/>
      <c r="F105" s="26"/>
      <c r="G105" s="47">
        <v>481</v>
      </c>
      <c r="H105" s="32" t="s">
        <v>79</v>
      </c>
      <c r="I105" s="33">
        <v>2000000</v>
      </c>
      <c r="J105" s="33">
        <v>0</v>
      </c>
      <c r="K105" s="33"/>
      <c r="L105" s="33"/>
      <c r="M105" s="33"/>
      <c r="N105" s="33"/>
      <c r="O105" s="33"/>
      <c r="P105" s="33"/>
      <c r="Q105" s="33"/>
      <c r="R105" s="33"/>
      <c r="S105" s="33">
        <f t="shared" si="20"/>
        <v>2000000</v>
      </c>
      <c r="T105" s="33">
        <f t="shared" si="19"/>
        <v>0</v>
      </c>
    </row>
    <row r="106" spans="1:20" ht="12.75">
      <c r="A106" s="55"/>
      <c r="B106" s="25"/>
      <c r="C106" s="26"/>
      <c r="D106" s="30"/>
      <c r="E106" s="26"/>
      <c r="F106" s="26"/>
      <c r="G106" s="47">
        <v>482</v>
      </c>
      <c r="H106" s="32" t="s">
        <v>80</v>
      </c>
      <c r="I106" s="33">
        <v>21789000</v>
      </c>
      <c r="J106" s="33">
        <v>17119427</v>
      </c>
      <c r="K106" s="33">
        <v>464000</v>
      </c>
      <c r="L106" s="33">
        <v>216032</v>
      </c>
      <c r="M106" s="33">
        <v>500000</v>
      </c>
      <c r="N106" s="33">
        <v>500000</v>
      </c>
      <c r="O106" s="33">
        <v>15600000</v>
      </c>
      <c r="P106" s="33">
        <v>0</v>
      </c>
      <c r="Q106" s="33"/>
      <c r="R106" s="33"/>
      <c r="S106" s="33">
        <f t="shared" si="20"/>
        <v>38353000</v>
      </c>
      <c r="T106" s="33">
        <f>SUM(J106+L106+N106+P106+R106)</f>
        <v>17835459</v>
      </c>
    </row>
    <row r="107" spans="1:20" ht="12.75">
      <c r="A107" s="55"/>
      <c r="B107" s="25"/>
      <c r="C107" s="26"/>
      <c r="D107" s="30"/>
      <c r="E107" s="26"/>
      <c r="F107" s="26"/>
      <c r="G107" s="47">
        <v>483</v>
      </c>
      <c r="H107" s="32" t="s">
        <v>81</v>
      </c>
      <c r="I107" s="33">
        <v>160000</v>
      </c>
      <c r="J107" s="33">
        <v>0</v>
      </c>
      <c r="K107" s="33"/>
      <c r="L107" s="33"/>
      <c r="M107" s="33"/>
      <c r="N107" s="33"/>
      <c r="O107" s="33"/>
      <c r="P107" s="33"/>
      <c r="Q107" s="33"/>
      <c r="R107" s="33"/>
      <c r="S107" s="33">
        <f t="shared" si="20"/>
        <v>160000</v>
      </c>
      <c r="T107" s="33">
        <f t="shared" si="19"/>
        <v>0</v>
      </c>
    </row>
    <row r="108" spans="1:20" ht="12.75">
      <c r="A108" s="55"/>
      <c r="B108" s="25"/>
      <c r="C108" s="26"/>
      <c r="D108" s="30"/>
      <c r="E108" s="26"/>
      <c r="F108" s="26"/>
      <c r="G108" s="47">
        <v>484</v>
      </c>
      <c r="H108" s="32" t="s">
        <v>82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>
        <f t="shared" si="20"/>
        <v>0</v>
      </c>
      <c r="T108" s="33">
        <f t="shared" si="19"/>
        <v>0</v>
      </c>
    </row>
    <row r="109" spans="1:20" ht="12.75">
      <c r="A109" s="55"/>
      <c r="B109" s="25"/>
      <c r="C109" s="26"/>
      <c r="D109" s="30"/>
      <c r="E109" s="26"/>
      <c r="F109" s="26"/>
      <c r="G109" s="48">
        <v>485</v>
      </c>
      <c r="H109" s="32" t="s">
        <v>83</v>
      </c>
      <c r="I109" s="33">
        <v>400000</v>
      </c>
      <c r="J109" s="33">
        <v>0</v>
      </c>
      <c r="K109" s="33">
        <v>25000</v>
      </c>
      <c r="L109" s="33">
        <v>25000</v>
      </c>
      <c r="M109" s="33">
        <v>0</v>
      </c>
      <c r="N109" s="33"/>
      <c r="O109" s="33"/>
      <c r="P109" s="33"/>
      <c r="Q109" s="33"/>
      <c r="R109" s="33"/>
      <c r="S109" s="33">
        <f t="shared" si="20"/>
        <v>425000</v>
      </c>
      <c r="T109" s="33">
        <f t="shared" si="19"/>
        <v>25000</v>
      </c>
    </row>
    <row r="110" spans="1:20" ht="15">
      <c r="A110" s="57"/>
      <c r="B110" s="25"/>
      <c r="C110" s="26"/>
      <c r="D110" s="30"/>
      <c r="E110" s="26"/>
      <c r="F110" s="26"/>
      <c r="G110" s="47">
        <v>486</v>
      </c>
      <c r="H110" s="49" t="s">
        <v>84</v>
      </c>
      <c r="I110" s="33"/>
      <c r="J110" s="33"/>
      <c r="K110" s="33"/>
      <c r="L110" s="33"/>
      <c r="M110" s="33"/>
      <c r="N110" s="33"/>
      <c r="O110" s="33">
        <v>0</v>
      </c>
      <c r="P110" s="33"/>
      <c r="Q110" s="33"/>
      <c r="R110" s="33"/>
      <c r="S110" s="33">
        <f t="shared" si="20"/>
        <v>0</v>
      </c>
      <c r="T110" s="33">
        <f t="shared" si="19"/>
        <v>0</v>
      </c>
    </row>
    <row r="111" spans="1:20" ht="15">
      <c r="A111" s="57"/>
      <c r="B111" s="25"/>
      <c r="C111" s="26"/>
      <c r="D111" s="30"/>
      <c r="E111" s="26"/>
      <c r="F111" s="26"/>
      <c r="G111" s="47">
        <v>487</v>
      </c>
      <c r="H111" s="49" t="s">
        <v>85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>
        <f t="shared" si="20"/>
        <v>0</v>
      </c>
      <c r="T111" s="33">
        <f t="shared" si="19"/>
        <v>0</v>
      </c>
    </row>
    <row r="112" spans="1:20" ht="12.75">
      <c r="A112" s="55"/>
      <c r="B112" s="26"/>
      <c r="C112" s="26"/>
      <c r="D112" s="30"/>
      <c r="E112" s="26"/>
      <c r="F112" s="26"/>
      <c r="G112" s="47">
        <v>488</v>
      </c>
      <c r="H112" s="49" t="s">
        <v>86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>
        <f t="shared" si="20"/>
        <v>0</v>
      </c>
      <c r="T112" s="33">
        <f t="shared" si="19"/>
        <v>0</v>
      </c>
    </row>
    <row r="113" spans="1:20" ht="25.5">
      <c r="A113" s="55"/>
      <c r="B113" s="50"/>
      <c r="C113" s="26"/>
      <c r="D113" s="30"/>
      <c r="E113" s="26"/>
      <c r="F113" s="26"/>
      <c r="G113" s="47">
        <v>489</v>
      </c>
      <c r="H113" s="49" t="s">
        <v>87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>
        <f t="shared" si="20"/>
        <v>0</v>
      </c>
      <c r="T113" s="33">
        <f t="shared" si="19"/>
        <v>0</v>
      </c>
    </row>
    <row r="114" spans="1:20" ht="12.75">
      <c r="A114" s="55"/>
      <c r="B114" s="25"/>
      <c r="C114" s="26"/>
      <c r="D114" s="13">
        <v>49</v>
      </c>
      <c r="E114" s="27" t="s">
        <v>88</v>
      </c>
      <c r="F114" s="27"/>
      <c r="G114" s="14"/>
      <c r="H114" s="15"/>
      <c r="I114" s="23">
        <f aca="true" t="shared" si="23" ref="I114:R114">SUM(I115:I117)</f>
        <v>800000</v>
      </c>
      <c r="J114" s="23">
        <f t="shared" si="23"/>
        <v>799700</v>
      </c>
      <c r="K114" s="23">
        <f t="shared" si="23"/>
        <v>0</v>
      </c>
      <c r="L114" s="23">
        <f t="shared" si="23"/>
        <v>0</v>
      </c>
      <c r="M114" s="23">
        <f t="shared" si="23"/>
        <v>0</v>
      </c>
      <c r="N114" s="23">
        <f t="shared" si="23"/>
        <v>0</v>
      </c>
      <c r="O114" s="23">
        <f t="shared" si="23"/>
        <v>0</v>
      </c>
      <c r="P114" s="23">
        <f t="shared" si="23"/>
        <v>0</v>
      </c>
      <c r="Q114" s="23">
        <f t="shared" si="23"/>
        <v>0</v>
      </c>
      <c r="R114" s="23">
        <f t="shared" si="23"/>
        <v>0</v>
      </c>
      <c r="S114" s="23">
        <f t="shared" si="20"/>
        <v>800000</v>
      </c>
      <c r="T114" s="23">
        <f t="shared" si="19"/>
        <v>799700</v>
      </c>
    </row>
    <row r="115" spans="1:20" ht="12.75">
      <c r="A115" s="55"/>
      <c r="B115" s="25"/>
      <c r="C115" s="26"/>
      <c r="D115" s="30"/>
      <c r="E115" s="26"/>
      <c r="F115" s="26"/>
      <c r="G115" s="47">
        <v>491</v>
      </c>
      <c r="H115" s="49" t="s">
        <v>89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>
        <f t="shared" si="20"/>
        <v>0</v>
      </c>
      <c r="T115" s="33">
        <f t="shared" si="19"/>
        <v>0</v>
      </c>
    </row>
    <row r="116" spans="1:20" ht="12.75">
      <c r="A116" s="55"/>
      <c r="B116" s="25"/>
      <c r="C116" s="26"/>
      <c r="D116" s="30"/>
      <c r="E116" s="26"/>
      <c r="F116" s="26"/>
      <c r="G116" s="47">
        <v>492</v>
      </c>
      <c r="H116" s="49" t="s">
        <v>90</v>
      </c>
      <c r="I116" s="33">
        <v>0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>
        <f t="shared" si="20"/>
        <v>0</v>
      </c>
      <c r="T116" s="33">
        <f t="shared" si="19"/>
        <v>0</v>
      </c>
    </row>
    <row r="117" spans="1:20" ht="12.75">
      <c r="A117" s="56"/>
      <c r="B117" s="11"/>
      <c r="C117" s="27"/>
      <c r="D117" s="13"/>
      <c r="E117" s="27"/>
      <c r="F117" s="27"/>
      <c r="G117" s="47">
        <v>493</v>
      </c>
      <c r="H117" s="49" t="s">
        <v>91</v>
      </c>
      <c r="I117" s="33">
        <v>800000</v>
      </c>
      <c r="J117" s="33">
        <v>799700</v>
      </c>
      <c r="K117" s="33"/>
      <c r="L117" s="33"/>
      <c r="M117" s="33"/>
      <c r="N117" s="33"/>
      <c r="O117" s="33"/>
      <c r="P117" s="33"/>
      <c r="Q117" s="33"/>
      <c r="R117" s="33"/>
      <c r="S117" s="33">
        <f t="shared" si="20"/>
        <v>800000</v>
      </c>
      <c r="T117" s="33">
        <f t="shared" si="19"/>
        <v>799700</v>
      </c>
    </row>
  </sheetData>
  <sheetProtection/>
  <mergeCells count="18">
    <mergeCell ref="B62:C62"/>
    <mergeCell ref="D62:H62"/>
    <mergeCell ref="M60:N60"/>
    <mergeCell ref="O60:P60"/>
    <mergeCell ref="I60:J60"/>
    <mergeCell ref="K60:L60"/>
    <mergeCell ref="H2:Q2"/>
    <mergeCell ref="G3:T3"/>
    <mergeCell ref="I5:J5"/>
    <mergeCell ref="K5:L5"/>
    <mergeCell ref="M5:N5"/>
    <mergeCell ref="O5:P5"/>
    <mergeCell ref="B8:C8"/>
    <mergeCell ref="D8:H8"/>
    <mergeCell ref="Q60:R60"/>
    <mergeCell ref="S60:T60"/>
    <mergeCell ref="Q5:R5"/>
    <mergeCell ref="S5:T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  <headerFooter alignWithMargins="0">
    <oddHeader>&amp;CZAVR[NA SMETKA NA OP[TINA DOJRAN   ZA 2022 GODINA           
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 Tuneva</cp:lastModifiedBy>
  <cp:lastPrinted>2023-02-27T10:03:25Z</cp:lastPrinted>
  <dcterms:created xsi:type="dcterms:W3CDTF">2009-02-19T11:29:19Z</dcterms:created>
  <dcterms:modified xsi:type="dcterms:W3CDTF">2023-02-27T10:04:01Z</dcterms:modified>
  <cp:category/>
  <cp:version/>
  <cp:contentType/>
  <cp:contentStatus/>
</cp:coreProperties>
</file>